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315" windowWidth="12120" windowHeight="8640" tabRatio="811" activeTab="4"/>
  </bookViews>
  <sheets>
    <sheet name="Címrend" sheetId="23" r:id="rId1"/>
    <sheet name="1. melléklet" sheetId="27" r:id="rId2"/>
    <sheet name="2. melléklet" sheetId="28" r:id="rId3"/>
    <sheet name="3. melléklet" sheetId="29" r:id="rId4"/>
    <sheet name="4. melléklet" sheetId="30" r:id="rId5"/>
  </sheets>
  <definedNames>
    <definedName name="_xlnm.Print_Titles" localSheetId="2">'2. melléklet'!$1:$4</definedName>
    <definedName name="_xlnm.Print_Titles" localSheetId="4">'4. melléklet'!$2:$3</definedName>
  </definedNames>
  <calcPr calcId="145621"/>
</workbook>
</file>

<file path=xl/calcChain.xml><?xml version="1.0" encoding="utf-8"?>
<calcChain xmlns="http://schemas.openxmlformats.org/spreadsheetml/2006/main">
  <c r="C47" i="30" l="1"/>
  <c r="E42" i="30"/>
  <c r="D41" i="30"/>
  <c r="E41" i="30" s="1"/>
  <c r="C41" i="30"/>
  <c r="E40" i="30"/>
  <c r="E36" i="30"/>
  <c r="C34" i="30"/>
  <c r="C35" i="30" s="1"/>
  <c r="C37" i="30" s="1"/>
  <c r="C44" i="30" s="1"/>
  <c r="C46" i="30" s="1"/>
  <c r="D33" i="30"/>
  <c r="D34" i="30" s="1"/>
  <c r="E32" i="30"/>
  <c r="D31" i="30"/>
  <c r="C31" i="30"/>
  <c r="E31" i="30" s="1"/>
  <c r="E30" i="30"/>
  <c r="E29" i="30"/>
  <c r="D27" i="30"/>
  <c r="E27" i="30" s="1"/>
  <c r="C27" i="30"/>
  <c r="E26" i="30"/>
  <c r="D24" i="30"/>
  <c r="E24" i="30" s="1"/>
  <c r="C24" i="30"/>
  <c r="E23" i="30"/>
  <c r="D19" i="30"/>
  <c r="E19" i="30" s="1"/>
  <c r="C19" i="30"/>
  <c r="E18" i="30"/>
  <c r="D18" i="30"/>
  <c r="E17" i="30"/>
  <c r="E16" i="30"/>
  <c r="E15" i="30"/>
  <c r="D12" i="30"/>
  <c r="C12" i="30"/>
  <c r="E11" i="30"/>
  <c r="E10" i="30"/>
  <c r="E9" i="30"/>
  <c r="E8" i="30"/>
  <c r="E7" i="30"/>
  <c r="E6" i="30"/>
  <c r="E12" i="30" s="1"/>
  <c r="D41" i="29"/>
  <c r="C41" i="29"/>
  <c r="E41" i="29" s="1"/>
  <c r="D35" i="29"/>
  <c r="D33" i="29"/>
  <c r="C33" i="29"/>
  <c r="C35" i="29" s="1"/>
  <c r="E32" i="29"/>
  <c r="E31" i="29"/>
  <c r="E30" i="29"/>
  <c r="D24" i="29"/>
  <c r="C24" i="29"/>
  <c r="E24" i="29" s="1"/>
  <c r="E23" i="29"/>
  <c r="E22" i="29"/>
  <c r="D20" i="29"/>
  <c r="E20" i="29" s="1"/>
  <c r="C20" i="29"/>
  <c r="C25" i="29" s="1"/>
  <c r="E19" i="29"/>
  <c r="D15" i="29"/>
  <c r="E15" i="29" s="1"/>
  <c r="C15" i="29"/>
  <c r="E14" i="29"/>
  <c r="E13" i="29"/>
  <c r="D10" i="29"/>
  <c r="C10" i="29"/>
  <c r="E9" i="29"/>
  <c r="E8" i="29"/>
  <c r="C39" i="28"/>
  <c r="C41" i="28" s="1"/>
  <c r="D38" i="28"/>
  <c r="D39" i="28" s="1"/>
  <c r="E32" i="28"/>
  <c r="E31" i="28"/>
  <c r="E30" i="28"/>
  <c r="D30" i="28"/>
  <c r="C30" i="28"/>
  <c r="E29" i="28"/>
  <c r="E28" i="28"/>
  <c r="E27" i="28"/>
  <c r="E26" i="28"/>
  <c r="E25" i="28"/>
  <c r="E24" i="28"/>
  <c r="E23" i="28" s="1"/>
  <c r="D23" i="28"/>
  <c r="C23" i="28"/>
  <c r="E22" i="28"/>
  <c r="E21" i="28"/>
  <c r="E20" i="28"/>
  <c r="E19" i="28"/>
  <c r="E18" i="28"/>
  <c r="D18" i="28"/>
  <c r="C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D6" i="28"/>
  <c r="D35" i="28" s="1"/>
  <c r="C6" i="28"/>
  <c r="C35" i="28" s="1"/>
  <c r="G48" i="27"/>
  <c r="D46" i="27"/>
  <c r="C46" i="27"/>
  <c r="B46" i="27"/>
  <c r="F45" i="27"/>
  <c r="G45" i="27" s="1"/>
  <c r="G44" i="27"/>
  <c r="G43" i="27"/>
  <c r="F42" i="27"/>
  <c r="G42" i="27" s="1"/>
  <c r="E42" i="27"/>
  <c r="E46" i="27" s="1"/>
  <c r="G41" i="27"/>
  <c r="F41" i="27"/>
  <c r="G40" i="27"/>
  <c r="F40" i="27"/>
  <c r="F46" i="27" s="1"/>
  <c r="D39" i="27"/>
  <c r="D49" i="27" s="1"/>
  <c r="C39" i="27"/>
  <c r="C49" i="27" s="1"/>
  <c r="B39" i="27"/>
  <c r="B49" i="27" s="1"/>
  <c r="F38" i="27"/>
  <c r="E38" i="27"/>
  <c r="G38" i="27" s="1"/>
  <c r="F37" i="27"/>
  <c r="G37" i="27" s="1"/>
  <c r="F36" i="27"/>
  <c r="G36" i="27" s="1"/>
  <c r="G35" i="27"/>
  <c r="E34" i="27"/>
  <c r="E39" i="27" s="1"/>
  <c r="G33" i="27"/>
  <c r="G32" i="27"/>
  <c r="F32" i="27"/>
  <c r="G31" i="27"/>
  <c r="F31" i="27"/>
  <c r="G30" i="27"/>
  <c r="F30" i="27"/>
  <c r="G24" i="27"/>
  <c r="F23" i="27"/>
  <c r="G23" i="27" s="1"/>
  <c r="F22" i="27"/>
  <c r="F25" i="27" s="1"/>
  <c r="G25" i="27" s="1"/>
  <c r="E22" i="27"/>
  <c r="E25" i="27" s="1"/>
  <c r="D20" i="27"/>
  <c r="C20" i="27"/>
  <c r="B20" i="27"/>
  <c r="G19" i="27"/>
  <c r="G18" i="27"/>
  <c r="F17" i="27"/>
  <c r="F20" i="27" s="1"/>
  <c r="E17" i="27"/>
  <c r="E20" i="27" s="1"/>
  <c r="G16" i="27"/>
  <c r="G15" i="27"/>
  <c r="G14" i="27"/>
  <c r="D13" i="27"/>
  <c r="D26" i="27" s="1"/>
  <c r="C13" i="27"/>
  <c r="C26" i="27" s="1"/>
  <c r="B13" i="27"/>
  <c r="B26" i="27" s="1"/>
  <c r="G12" i="27"/>
  <c r="G11" i="27"/>
  <c r="G10" i="27"/>
  <c r="G9" i="27"/>
  <c r="F8" i="27"/>
  <c r="G8" i="27" s="1"/>
  <c r="E8" i="27"/>
  <c r="F7" i="27"/>
  <c r="F13" i="27" s="1"/>
  <c r="E7" i="27"/>
  <c r="E13" i="27" s="1"/>
  <c r="E26" i="27" s="1"/>
  <c r="F26" i="27" l="1"/>
  <c r="G26" i="27" s="1"/>
  <c r="G13" i="27"/>
  <c r="F21" i="27"/>
  <c r="G21" i="27" s="1"/>
  <c r="G20" i="27"/>
  <c r="F39" i="27"/>
  <c r="G39" i="27" s="1"/>
  <c r="G46" i="27"/>
  <c r="E47" i="27"/>
  <c r="E49" i="27" s="1"/>
  <c r="D27" i="29"/>
  <c r="D35" i="30"/>
  <c r="E34" i="30"/>
  <c r="E21" i="27"/>
  <c r="E35" i="28"/>
  <c r="D41" i="28"/>
  <c r="C27" i="29"/>
  <c r="C37" i="29" s="1"/>
  <c r="C40" i="29" s="1"/>
  <c r="E35" i="29"/>
  <c r="G17" i="27"/>
  <c r="G22" i="27"/>
  <c r="E10" i="29"/>
  <c r="D25" i="29"/>
  <c r="E25" i="29" s="1"/>
  <c r="E33" i="29"/>
  <c r="D47" i="30"/>
  <c r="E47" i="30" s="1"/>
  <c r="G7" i="27"/>
  <c r="F34" i="27"/>
  <c r="G34" i="27" s="1"/>
  <c r="E38" i="28"/>
  <c r="E39" i="28" s="1"/>
  <c r="E41" i="28" s="1"/>
  <c r="E33" i="30"/>
  <c r="E35" i="30" l="1"/>
  <c r="D37" i="30"/>
  <c r="F47" i="27"/>
  <c r="D37" i="29"/>
  <c r="E27" i="29"/>
  <c r="E37" i="30" l="1"/>
  <c r="D44" i="30"/>
  <c r="D40" i="29"/>
  <c r="E40" i="29" s="1"/>
  <c r="E37" i="29"/>
  <c r="F49" i="27"/>
  <c r="G49" i="27" s="1"/>
  <c r="G47" i="27"/>
  <c r="D46" i="30" l="1"/>
  <c r="E46" i="30" s="1"/>
  <c r="E44" i="30"/>
</calcChain>
</file>

<file path=xl/sharedStrings.xml><?xml version="1.0" encoding="utf-8"?>
<sst xmlns="http://schemas.openxmlformats.org/spreadsheetml/2006/main" count="225" uniqueCount="168">
  <si>
    <t>Személyi juttatások</t>
  </si>
  <si>
    <t>Dologi kiadások</t>
  </si>
  <si>
    <t>I.</t>
  </si>
  <si>
    <t>Összesen:</t>
  </si>
  <si>
    <t>MINDÖSSZESEN:</t>
  </si>
  <si>
    <t xml:space="preserve">I. </t>
  </si>
  <si>
    <t>Jogcím</t>
  </si>
  <si>
    <t>I.) Települési önkromáynzatok működésének támogatása</t>
  </si>
  <si>
    <t>1. a) Önkormányzati hivatal működésének támogatása</t>
  </si>
  <si>
    <t>1. b) Település-üzemeltetéshez kapcsolódó feladatellátás támogatása</t>
  </si>
  <si>
    <t>II.) Települési önkormányzatok egyes köznevelési feladatainak támogatása</t>
  </si>
  <si>
    <t>III.) Települési önkormányzatok szociális és gyermekjóléti feladatainak támogatása</t>
  </si>
  <si>
    <t>A helyi önkormányzatok általános müködésének és ágazati feladatainak támogatása összesen:</t>
  </si>
  <si>
    <t>II.</t>
  </si>
  <si>
    <t>1.</t>
  </si>
  <si>
    <t>2.</t>
  </si>
  <si>
    <t xml:space="preserve">II. </t>
  </si>
  <si>
    <t>3.</t>
  </si>
  <si>
    <t>4.</t>
  </si>
  <si>
    <t>III.</t>
  </si>
  <si>
    <t>IV.</t>
  </si>
  <si>
    <t>Felújítás</t>
  </si>
  <si>
    <t>Bevételi előirányzatok (e Ft-ban)</t>
  </si>
  <si>
    <t>Kiemelt előirányzatok</t>
  </si>
  <si>
    <t>BEVÉTELI ELŐIRÁNYZAT MINDÖSSZESEN:</t>
  </si>
  <si>
    <t>Kiadási előirányzatok (e Ft-ban)</t>
  </si>
  <si>
    <t>Munkaadókat terhelő járulékok</t>
  </si>
  <si>
    <t>Ellátottak pénzbeli juttatásai</t>
  </si>
  <si>
    <t>KIADÁSI ELŐIRÁNYZAT MINDÖSSZESEN:</t>
  </si>
  <si>
    <t>Cím</t>
  </si>
  <si>
    <t>Alcím</t>
  </si>
  <si>
    <t>2013. évi eredeti előirányzat</t>
  </si>
  <si>
    <t>2013. évi várható teljesítés</t>
  </si>
  <si>
    <t>Felhalmozási célú átvett pénzeszközök</t>
  </si>
  <si>
    <t>Beruházás</t>
  </si>
  <si>
    <t xml:space="preserve">2013. évi teljesítés </t>
  </si>
  <si>
    <t>2014. évi eredeti előirányzat</t>
  </si>
  <si>
    <t>2014. évi várható teljesítés</t>
  </si>
  <si>
    <t>Működési célú támogatások álamháztartáson belülről</t>
  </si>
  <si>
    <t xml:space="preserve">  - ebből állami támogatás önkormányzati feladatokhoz</t>
  </si>
  <si>
    <t xml:space="preserve"> - ebből egyéb működési célú támogatás államháztartáson belülről</t>
  </si>
  <si>
    <t>Közhatalmi bevételek</t>
  </si>
  <si>
    <t>Működési bevételek</t>
  </si>
  <si>
    <t>Működési célú átvett pénzeszközök</t>
  </si>
  <si>
    <t>Működési célú költségvetési bevételek összesen:</t>
  </si>
  <si>
    <t>Felhalmozási célú támogatások államháztartáson belülről</t>
  </si>
  <si>
    <t xml:space="preserve">                - ebből felhalmozási célú állami támogatás </t>
  </si>
  <si>
    <t>Felhalmozási bevételek</t>
  </si>
  <si>
    <t xml:space="preserve">     -  ebből egyéb felhalmozási c visszatérítendő támogatások, kölcsönök</t>
  </si>
  <si>
    <t xml:space="preserve">     -  ebből egyéb felhalmozási célú átvett pénzeszközök</t>
  </si>
  <si>
    <t>Felhalmozási célú költségvetési bevételek összesen:</t>
  </si>
  <si>
    <t xml:space="preserve">KÖLTSÉGVETÉSI BEVÉTELEK ÖSSZESEN: </t>
  </si>
  <si>
    <t>Előző évi maradvány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</si>
  <si>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</si>
  <si>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</si>
  <si>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</si>
  <si>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2012. évi teljesítés </t>
  </si>
  <si>
    <t xml:space="preserve">Egyéb működési célú kiadások </t>
  </si>
  <si>
    <t xml:space="preserve">               -ebből elvonások, befizetések</t>
  </si>
  <si>
    <t xml:space="preserve">               -ebből működési célú támogatások államháztartáson belülre</t>
  </si>
  <si>
    <t xml:space="preserve">               -ebből működési célú támogatások államháztartáson kívülre</t>
  </si>
  <si>
    <t xml:space="preserve">               -ebből tartalékok</t>
  </si>
  <si>
    <t>Működési célú költségvetési kiadások összesen:</t>
  </si>
  <si>
    <t>Egyéb felhalmozási célú kiadások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</si>
  <si>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</si>
  <si>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</si>
  <si>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</si>
  <si>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</si>
  <si>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</si>
  <si>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</si>
  <si>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       ba) Zöldterület gazdálkodással kapcsolatos feladatok</t>
  </si>
  <si>
    <t xml:space="preserve">         bb) Közvilágítás fenntartásának támogatása</t>
  </si>
  <si>
    <t xml:space="preserve">         bc) Köztemető fenntartásának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</si>
  <si>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</si>
  <si>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</si>
  <si>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</si>
  <si>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</si>
  <si>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>2. Nem közművel gyűjtött háztartási szennyvíz ártalmatlanítása</t>
  </si>
  <si>
    <t xml:space="preserve">             1. Óvodapedagógusok, és az óvodapedagógusok nevelő munkáját közvetlenül segítők bértámogatása</t>
  </si>
  <si>
    <t>2. Óvodaműködtetési támogatás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</si>
  <si>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</si>
  <si>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</si>
  <si>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</si>
  <si>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</si>
  <si>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</si>
  <si>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</si>
  <si>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5. a) Gyermekétkeztetés támogatása: elismerhető dolgozók bértámogatása</t>
  </si>
  <si>
    <t>5. b) Gyermekétkeztetés támogatása: üzemeltetési támogatás</t>
  </si>
  <si>
    <t>IV.) Települési önkormányzatok kulturális feledatainak támogatása</t>
  </si>
  <si>
    <t>1. d) Nyilvános könyvtári ellátási és közművelődési feladatok támogatása</t>
  </si>
  <si>
    <t>1. e) Települési önkormányzatok muzeális intézményi feladatainak támogatása</t>
  </si>
  <si>
    <t>V.) Beszámítás összege (levonva előző jogcímeken)</t>
  </si>
  <si>
    <t>Felhalmozási bevételek (saját bevételek)</t>
  </si>
  <si>
    <t>Vasivíz vízdíj használati díjak</t>
  </si>
  <si>
    <t>Egyéb felhalmozási c visszatérítendő támogatások, kölcsönök</t>
  </si>
  <si>
    <t>Egyéb felhalmozási célú átvett pénzeszközök</t>
  </si>
  <si>
    <t>FELHALMOZÁSI C. KÖLTSÉGVETÉSI BEVÉTELEK ÖSSZESEN:</t>
  </si>
  <si>
    <t>Előző évi maradvány felhalmozási c felhasználása</t>
  </si>
  <si>
    <t>FINANSZÍROZÁSI BEVÉTELEK ÖSSZESEN:</t>
  </si>
  <si>
    <t>ebből:</t>
  </si>
  <si>
    <t>Kötelező feladatok összesen:</t>
  </si>
  <si>
    <t>Önként vállalt feladatok összesen:</t>
  </si>
  <si>
    <t>Beruházások</t>
  </si>
  <si>
    <t>5.</t>
  </si>
  <si>
    <t>Vasivíz Zrt-től átvett vagyon értékeltetése</t>
  </si>
  <si>
    <t>Felújítások</t>
  </si>
  <si>
    <t>Felhalmozási célú visszatérítendő támogatások, kölcsönök nyújtása</t>
  </si>
  <si>
    <t>Egyéb felhalmozási célú támogatások államháztartáson belülre</t>
  </si>
  <si>
    <t>Hulladékgazdálkodási társulási beruházásokhoz átadás</t>
  </si>
  <si>
    <t>Egyéb felhalmozási célú támogatások államháztartáson kívülre</t>
  </si>
  <si>
    <t>Tartalékok</t>
  </si>
  <si>
    <t xml:space="preserve">1. </t>
  </si>
  <si>
    <t>Fejlesztési tartalék</t>
  </si>
  <si>
    <t>FELHALMOZÁSI C. KÖLTSÉGVETÉSI KIADÁSOK ÖSSZESEN:</t>
  </si>
  <si>
    <t>Finanszírozási kiadások:</t>
  </si>
  <si>
    <t>FINANSZÍROZÁSI KIADÁSOK ÖSSZESEN:</t>
  </si>
  <si>
    <t>Vasivíz szennyvíz használati díjak</t>
  </si>
  <si>
    <t xml:space="preserve">Kisértékű tárgyi eszköz beszerzések </t>
  </si>
  <si>
    <t>gáz közműhozzájárulások</t>
  </si>
  <si>
    <t>Velem községi Önkormányzat címrendje</t>
  </si>
  <si>
    <t>Velem községi Önkormányzat</t>
  </si>
  <si>
    <t xml:space="preserve">Velem községi Önkormányzat bevételei és kiadásai </t>
  </si>
  <si>
    <t>VI.) Kiegészítés I.1. jogcímekhez</t>
  </si>
  <si>
    <t>Velemben Velemért számlára lakossági felajánlások</t>
  </si>
  <si>
    <t>VASIVÍZ szennyvízhálózat kompenzáció keretében</t>
  </si>
  <si>
    <t>VASIVÍZ vízközműhálózat kompenzáció keretében</t>
  </si>
  <si>
    <t>felhalmozási pénzmaradvány</t>
  </si>
  <si>
    <t>HM fc.támogatása koronaőrző hely kialakításához</t>
  </si>
  <si>
    <t>Koronaőrző hely feltárása és felújítása</t>
  </si>
  <si>
    <t>2016. évben</t>
  </si>
  <si>
    <t>2016. évi eredeti előirányzat</t>
  </si>
  <si>
    <t>Velem községi Önkormányzat központilag szabályozott bevételei 2016. évben</t>
  </si>
  <si>
    <t>Támogatás összege 2016. 01. 01.             ( Ft)</t>
  </si>
  <si>
    <t>Központi támogatások összesen (2015. évi C. törvény 2. és 3. melléklete szerint):</t>
  </si>
  <si>
    <t xml:space="preserve">A helyi önkormányzatok általános müködésének és ágazati feladatainak támogatása (2015. évi C. törvény 2. melléklete szerint)  </t>
  </si>
  <si>
    <t xml:space="preserve">          2016. évi felhalmozási célú bevételek </t>
  </si>
  <si>
    <t>2016. évi felhalmozási  kiadások (E Ft)</t>
  </si>
  <si>
    <t xml:space="preserve">Kossuth utca 8. ingatlan </t>
  </si>
  <si>
    <t>Könyvtár normatíva különbözet terhére (polcok,székek)</t>
  </si>
  <si>
    <t xml:space="preserve">          ( Ft)</t>
  </si>
  <si>
    <t>POSTA tulajdonjogának megvásárlása (800000 +ÁFA)</t>
  </si>
  <si>
    <t xml:space="preserve">POSTA épületének megvásárlására </t>
  </si>
  <si>
    <t>6. A 2015. évről áthúzózdó bérkompenzáció támogatása</t>
  </si>
  <si>
    <t>2016. 06.30. módosított előirányzat</t>
  </si>
  <si>
    <t>Támogatás összege 2016. 06.30.             ( Ft)</t>
  </si>
  <si>
    <t>Változás</t>
  </si>
  <si>
    <t>" 2. melléklet a 1/2016. (II.16.) önkormányzati rendelethez</t>
  </si>
  <si>
    <t>"</t>
  </si>
  <si>
    <t>Koronaőrző hely tevezése</t>
  </si>
  <si>
    <t>6.</t>
  </si>
  <si>
    <t>TOP pályázat tervezése</t>
  </si>
  <si>
    <t>2016. évi Eredeti előirányzat</t>
  </si>
  <si>
    <t>2016.06.30. Módosított előirányzat</t>
  </si>
  <si>
    <t xml:space="preserve"> "1. melléklet a 1/2016. (II.16.) önkormányzati rendelethez</t>
  </si>
  <si>
    <t>Koronaőrző hely maradványának visszafizetése</t>
  </si>
  <si>
    <t>ÁHT-n belüli megeleőlegezések visszafizetése, teljesítése</t>
  </si>
  <si>
    <t>2016. évi Eredeti Előirányzat</t>
  </si>
  <si>
    <t>2016.06.30. Módosított Előirányzat</t>
  </si>
  <si>
    <t>"3. melléklet a 1/2016. (II.16.) önkormányzati rendelethez</t>
  </si>
  <si>
    <t>"4. melléklet a 1/2016. (II.16.) önkormányzati rendelethez</t>
  </si>
  <si>
    <t xml:space="preserve">Helyi önkormányzatok által felhasználható kiegészítő támogatások működési célra (2015. évi C. törvény 3. melléklete szerint) </t>
  </si>
  <si>
    <t>A 2016. évi bérkompenzáció támogatása</t>
  </si>
  <si>
    <t xml:space="preserve">Helyi önkormányzatok által felhasználható kiegészítő működési célú támogatások előirányzatarányza összesen: </t>
  </si>
  <si>
    <t>Rendőrségnek Velemi Gesztenyenapokra</t>
  </si>
  <si>
    <t>4. melléklet a       8/2016. (VIII.30 .) önkormányzati rendelethez</t>
  </si>
  <si>
    <t xml:space="preserve"> 1. melléklet a   8/2016. (VIII.30.) önkormányzati rendelethez</t>
  </si>
  <si>
    <t xml:space="preserve"> 2. melléklet a      8/2016. (VIII.30.) önkormányzati rendelethez</t>
  </si>
  <si>
    <t>3. melléklet a   8/2016. (VIII.30.)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</si>
</sst>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b/>
      <i/>
      <sz val="10"/>
      <name val="Times New Roman CE"/>
      <charset val="238"/>
    </font>
    <font>
      <sz val="11"/>
      <name val="Times New Roman"/>
      <family val="1"/>
      <charset val="238"/>
    </font>
    <font>
      <i/>
      <sz val="10"/>
      <name val="Times New Roman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0" borderId="6" applyNumberFormat="0" applyFill="0" applyAlignment="0" applyProtection="0"/>
    <xf numFmtId="0" fontId="3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22" borderId="7" applyNumberFormat="0" applyFont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</cellStyleXfs>
  <cellXfs count="22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/>
    <xf numFmtId="0" fontId="4" fillId="25" borderId="0" xfId="0" applyFont="1" applyFill="1" applyAlignment="1"/>
    <xf numFmtId="0" fontId="3" fillId="25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0" fontId="3" fillId="0" borderId="0" xfId="39" applyFont="1" applyFill="1" applyAlignment="1">
      <alignment horizontal="left" vertical="top"/>
    </xf>
    <xf numFmtId="0" fontId="11" fillId="0" borderId="0" xfId="0" applyFont="1"/>
    <xf numFmtId="0" fontId="3" fillId="0" borderId="0" xfId="0" applyFont="1" applyFill="1" applyBorder="1" applyAlignment="1"/>
    <xf numFmtId="3" fontId="15" fillId="0" borderId="23" xfId="0" applyNumberFormat="1" applyFont="1" applyFill="1" applyBorder="1"/>
    <xf numFmtId="0" fontId="15" fillId="0" borderId="0" xfId="0" applyFont="1" applyFill="1"/>
    <xf numFmtId="3" fontId="15" fillId="0" borderId="24" xfId="0" applyNumberFormat="1" applyFont="1" applyFill="1" applyBorder="1"/>
    <xf numFmtId="3" fontId="15" fillId="0" borderId="11" xfId="0" applyNumberFormat="1" applyFont="1" applyFill="1" applyBorder="1"/>
    <xf numFmtId="3" fontId="14" fillId="0" borderId="22" xfId="0" applyNumberFormat="1" applyFont="1" applyFill="1" applyBorder="1"/>
    <xf numFmtId="0" fontId="14" fillId="0" borderId="0" xfId="0" applyFont="1" applyFill="1"/>
    <xf numFmtId="3" fontId="14" fillId="0" borderId="25" xfId="0" applyNumberFormat="1" applyFont="1" applyFill="1" applyBorder="1"/>
    <xf numFmtId="0" fontId="4" fillId="0" borderId="0" xfId="38" applyFont="1"/>
    <xf numFmtId="0" fontId="3" fillId="0" borderId="0" xfId="38" applyFont="1"/>
    <xf numFmtId="0" fontId="3" fillId="0" borderId="0" xfId="38" applyFont="1" applyAlignment="1"/>
    <xf numFmtId="0" fontId="14" fillId="0" borderId="0" xfId="38" applyFont="1"/>
    <xf numFmtId="0" fontId="15" fillId="0" borderId="0" xfId="38" applyFont="1"/>
    <xf numFmtId="0" fontId="14" fillId="0" borderId="0" xfId="38" applyFont="1" applyAlignment="1">
      <alignment horizontal="right"/>
    </xf>
    <xf numFmtId="0" fontId="15" fillId="0" borderId="0" xfId="38" applyFont="1" applyAlignment="1">
      <alignment horizontal="right"/>
    </xf>
    <xf numFmtId="0" fontId="14" fillId="0" borderId="0" xfId="38" applyFont="1" applyAlignment="1">
      <alignment horizontal="left"/>
    </xf>
    <xf numFmtId="0" fontId="34" fillId="0" borderId="0" xfId="38" applyFont="1" applyAlignment="1">
      <alignment horizontal="left"/>
    </xf>
    <xf numFmtId="0" fontId="3" fillId="0" borderId="0" xfId="0" applyFont="1"/>
    <xf numFmtId="0" fontId="3" fillId="24" borderId="0" xfId="39" applyFont="1" applyFill="1" applyBorder="1" applyAlignment="1">
      <alignment wrapText="1"/>
    </xf>
    <xf numFmtId="3" fontId="3" fillId="24" borderId="0" xfId="0" applyNumberFormat="1" applyFont="1" applyFill="1" applyAlignment="1"/>
    <xf numFmtId="3" fontId="3" fillId="25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12" fillId="0" borderId="0" xfId="0" applyFont="1" applyFill="1"/>
    <xf numFmtId="0" fontId="14" fillId="0" borderId="13" xfId="0" applyFont="1" applyFill="1" applyBorder="1" applyAlignment="1">
      <alignment horizontal="center" vertical="center"/>
    </xf>
    <xf numFmtId="0" fontId="15" fillId="0" borderId="34" xfId="0" applyFont="1" applyFill="1" applyBorder="1"/>
    <xf numFmtId="3" fontId="15" fillId="0" borderId="35" xfId="0" applyNumberFormat="1" applyFont="1" applyFill="1" applyBorder="1"/>
    <xf numFmtId="3" fontId="15" fillId="0" borderId="32" xfId="0" applyNumberFormat="1" applyFont="1" applyFill="1" applyBorder="1"/>
    <xf numFmtId="3" fontId="15" fillId="0" borderId="33" xfId="0" applyNumberFormat="1" applyFont="1" applyFill="1" applyBorder="1"/>
    <xf numFmtId="0" fontId="38" fillId="0" borderId="36" xfId="0" applyFont="1" applyFill="1" applyBorder="1" applyAlignment="1">
      <alignment horizontal="left" indent="2"/>
    </xf>
    <xf numFmtId="3" fontId="38" fillId="0" borderId="37" xfId="0" applyNumberFormat="1" applyFont="1" applyFill="1" applyBorder="1"/>
    <xf numFmtId="3" fontId="38" fillId="0" borderId="38" xfId="0" applyNumberFormat="1" applyFont="1" applyFill="1" applyBorder="1"/>
    <xf numFmtId="3" fontId="38" fillId="0" borderId="24" xfId="0" applyNumberFormat="1" applyFont="1" applyFill="1" applyBorder="1"/>
    <xf numFmtId="0" fontId="15" fillId="0" borderId="36" xfId="0" applyFont="1" applyFill="1" applyBorder="1"/>
    <xf numFmtId="3" fontId="15" fillId="0" borderId="37" xfId="0" applyNumberFormat="1" applyFont="1" applyFill="1" applyBorder="1"/>
    <xf numFmtId="3" fontId="15" fillId="0" borderId="38" xfId="0" applyNumberFormat="1" applyFont="1" applyFill="1" applyBorder="1"/>
    <xf numFmtId="0" fontId="15" fillId="0" borderId="29" xfId="0" applyFont="1" applyFill="1" applyBorder="1"/>
    <xf numFmtId="3" fontId="15" fillId="0" borderId="39" xfId="0" applyNumberFormat="1" applyFont="1" applyFill="1" applyBorder="1"/>
    <xf numFmtId="3" fontId="15" fillId="0" borderId="40" xfId="0" applyNumberFormat="1" applyFont="1" applyFill="1" applyBorder="1"/>
    <xf numFmtId="3" fontId="15" fillId="0" borderId="41" xfId="0" applyNumberFormat="1" applyFont="1" applyFill="1" applyBorder="1"/>
    <xf numFmtId="0" fontId="14" fillId="0" borderId="17" xfId="0" applyFont="1" applyFill="1" applyBorder="1"/>
    <xf numFmtId="3" fontId="14" fillId="0" borderId="18" xfId="0" applyNumberFormat="1" applyFont="1" applyFill="1" applyBorder="1"/>
    <xf numFmtId="3" fontId="15" fillId="0" borderId="21" xfId="0" applyNumberFormat="1" applyFont="1" applyFill="1" applyBorder="1"/>
    <xf numFmtId="0" fontId="38" fillId="0" borderId="36" xfId="0" applyFont="1" applyFill="1" applyBorder="1"/>
    <xf numFmtId="3" fontId="38" fillId="0" borderId="21" xfId="0" applyNumberFormat="1" applyFont="1" applyFill="1" applyBorder="1"/>
    <xf numFmtId="3" fontId="38" fillId="0" borderId="23" xfId="0" applyNumberFormat="1" applyFont="1" applyFill="1" applyBorder="1"/>
    <xf numFmtId="3" fontId="15" fillId="0" borderId="42" xfId="0" applyNumberFormat="1" applyFont="1" applyFill="1" applyBorder="1"/>
    <xf numFmtId="0" fontId="38" fillId="0" borderId="36" xfId="0" applyFont="1" applyFill="1" applyBorder="1" applyAlignment="1">
      <alignment horizontal="left" wrapText="1" indent="2"/>
    </xf>
    <xf numFmtId="3" fontId="38" fillId="0" borderId="42" xfId="0" applyNumberFormat="1" applyFont="1" applyFill="1" applyBorder="1"/>
    <xf numFmtId="3" fontId="38" fillId="0" borderId="30" xfId="0" applyNumberFormat="1" applyFont="1" applyFill="1" applyBorder="1"/>
    <xf numFmtId="3" fontId="38" fillId="0" borderId="41" xfId="0" applyNumberFormat="1" applyFont="1" applyFill="1" applyBorder="1"/>
    <xf numFmtId="0" fontId="14" fillId="0" borderId="13" xfId="0" applyFont="1" applyFill="1" applyBorder="1"/>
    <xf numFmtId="3" fontId="14" fillId="0" borderId="12" xfId="0" applyNumberFormat="1" applyFont="1" applyFill="1" applyBorder="1"/>
    <xf numFmtId="3" fontId="14" fillId="0" borderId="31" xfId="0" applyNumberFormat="1" applyFont="1" applyFill="1" applyBorder="1"/>
    <xf numFmtId="0" fontId="15" fillId="0" borderId="34" xfId="0" applyFont="1" applyFill="1" applyBorder="1" applyAlignment="1">
      <alignment wrapText="1"/>
    </xf>
    <xf numFmtId="0" fontId="38" fillId="0" borderId="43" xfId="0" applyFont="1" applyFill="1" applyBorder="1"/>
    <xf numFmtId="3" fontId="38" fillId="0" borderId="26" xfId="0" applyNumberFormat="1" applyFont="1" applyFill="1" applyBorder="1"/>
    <xf numFmtId="3" fontId="38" fillId="0" borderId="10" xfId="0" applyNumberFormat="1" applyFont="1" applyFill="1" applyBorder="1"/>
    <xf numFmtId="3" fontId="38" fillId="0" borderId="11" xfId="0" applyNumberFormat="1" applyFont="1" applyFill="1" applyBorder="1"/>
    <xf numFmtId="0" fontId="14" fillId="0" borderId="14" xfId="0" applyFont="1" applyFill="1" applyBorder="1"/>
    <xf numFmtId="3" fontId="14" fillId="0" borderId="16" xfId="0" applyNumberFormat="1" applyFont="1" applyFill="1" applyBorder="1"/>
    <xf numFmtId="0" fontId="14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wrapText="1"/>
    </xf>
    <xf numFmtId="3" fontId="15" fillId="0" borderId="44" xfId="0" applyNumberFormat="1" applyFont="1" applyFill="1" applyBorder="1"/>
    <xf numFmtId="0" fontId="15" fillId="0" borderId="20" xfId="0" applyFont="1" applyFill="1" applyBorder="1"/>
    <xf numFmtId="3" fontId="38" fillId="0" borderId="44" xfId="0" applyNumberFormat="1" applyFont="1" applyFill="1" applyBorder="1"/>
    <xf numFmtId="0" fontId="34" fillId="0" borderId="17" xfId="0" applyFont="1" applyFill="1" applyBorder="1" applyAlignment="1">
      <alignment wrapText="1"/>
    </xf>
    <xf numFmtId="3" fontId="34" fillId="0" borderId="45" xfId="0" applyNumberFormat="1" applyFont="1" applyFill="1" applyBorder="1"/>
    <xf numFmtId="3" fontId="34" fillId="0" borderId="28" xfId="0" applyNumberFormat="1" applyFont="1" applyFill="1" applyBorder="1"/>
    <xf numFmtId="3" fontId="34" fillId="0" borderId="22" xfId="0" applyNumberFormat="1" applyFont="1" applyFill="1" applyBorder="1"/>
    <xf numFmtId="3" fontId="12" fillId="0" borderId="0" xfId="0" applyNumberFormat="1" applyFont="1" applyFill="1"/>
    <xf numFmtId="0" fontId="2" fillId="0" borderId="0" xfId="45" applyFont="1" applyFill="1" applyBorder="1"/>
    <xf numFmtId="3" fontId="3" fillId="0" borderId="0" xfId="46" applyNumberFormat="1" applyFont="1" applyFill="1" applyAlignment="1">
      <alignment vertical="top"/>
    </xf>
    <xf numFmtId="0" fontId="3" fillId="0" borderId="0" xfId="46" applyFont="1" applyFill="1" applyAlignment="1">
      <alignment vertical="top"/>
    </xf>
    <xf numFmtId="0" fontId="3" fillId="0" borderId="0" xfId="46" applyFont="1" applyFill="1"/>
    <xf numFmtId="0" fontId="2" fillId="0" borderId="0" xfId="46" applyFont="1" applyFill="1"/>
    <xf numFmtId="3" fontId="7" fillId="0" borderId="0" xfId="46" applyNumberFormat="1" applyFont="1" applyFill="1" applyAlignment="1">
      <alignment horizontal="center" wrapText="1"/>
    </xf>
    <xf numFmtId="0" fontId="4" fillId="0" borderId="0" xfId="46" applyFont="1" applyFill="1" applyAlignment="1"/>
    <xf numFmtId="0" fontId="4" fillId="0" borderId="0" xfId="46" applyFont="1" applyFill="1"/>
    <xf numFmtId="0" fontId="5" fillId="0" borderId="0" xfId="46" applyFont="1" applyFill="1"/>
    <xf numFmtId="0" fontId="9" fillId="26" borderId="0" xfId="46" applyFont="1" applyFill="1" applyBorder="1" applyAlignment="1">
      <alignment horizontal="left"/>
    </xf>
    <xf numFmtId="3" fontId="3" fillId="26" borderId="0" xfId="46" applyNumberFormat="1" applyFont="1" applyFill="1" applyBorder="1"/>
    <xf numFmtId="0" fontId="5" fillId="0" borderId="0" xfId="46" applyFont="1" applyFill="1" applyBorder="1" applyAlignment="1">
      <alignment horizontal="left" wrapText="1" indent="3"/>
    </xf>
    <xf numFmtId="3" fontId="3" fillId="0" borderId="0" xfId="46" applyNumberFormat="1" applyFont="1" applyFill="1"/>
    <xf numFmtId="0" fontId="5" fillId="0" borderId="0" xfId="46" applyFont="1" applyFill="1" applyBorder="1" applyAlignment="1">
      <alignment horizontal="left" indent="3"/>
    </xf>
    <xf numFmtId="0" fontId="3" fillId="0" borderId="0" xfId="46" applyFont="1" applyFill="1" applyBorder="1" applyAlignment="1">
      <alignment horizontal="left" wrapText="1" indent="3"/>
    </xf>
    <xf numFmtId="0" fontId="3" fillId="0" borderId="0" xfId="46" applyFont="1" applyFill="1" applyBorder="1" applyAlignment="1">
      <alignment horizontal="left" indent="3"/>
    </xf>
    <xf numFmtId="0" fontId="4" fillId="26" borderId="0" xfId="46" applyFont="1" applyFill="1" applyBorder="1" applyAlignment="1">
      <alignment wrapText="1"/>
    </xf>
    <xf numFmtId="3" fontId="3" fillId="26" borderId="0" xfId="46" applyNumberFormat="1" applyFont="1" applyFill="1"/>
    <xf numFmtId="0" fontId="5" fillId="0" borderId="0" xfId="46" applyFont="1" applyFill="1" applyBorder="1" applyAlignment="1">
      <alignment wrapText="1"/>
    </xf>
    <xf numFmtId="2" fontId="5" fillId="0" borderId="0" xfId="46" applyNumberFormat="1" applyFont="1" applyFill="1" applyBorder="1" applyAlignment="1">
      <alignment horizontal="left" wrapText="1" indent="3"/>
    </xf>
    <xf numFmtId="0" fontId="6" fillId="0" borderId="0" xfId="46" applyFont="1" applyFill="1"/>
    <xf numFmtId="0" fontId="6" fillId="27" borderId="0" xfId="46" applyFont="1" applyFill="1" applyBorder="1"/>
    <xf numFmtId="3" fontId="6" fillId="27" borderId="0" xfId="46" applyNumberFormat="1" applyFont="1" applyFill="1"/>
    <xf numFmtId="0" fontId="3" fillId="0" borderId="0" xfId="46" applyFont="1" applyFill="1" applyBorder="1"/>
    <xf numFmtId="0" fontId="4" fillId="0" borderId="0" xfId="46" applyFont="1" applyFill="1" applyBorder="1" applyAlignment="1">
      <alignment horizontal="left" wrapText="1"/>
    </xf>
    <xf numFmtId="0" fontId="6" fillId="0" borderId="0" xfId="46" applyFont="1" applyFill="1" applyBorder="1" applyAlignment="1">
      <alignment wrapText="1"/>
    </xf>
    <xf numFmtId="0" fontId="6" fillId="27" borderId="0" xfId="46" applyFont="1" applyFill="1" applyBorder="1" applyAlignment="1">
      <alignment wrapText="1"/>
    </xf>
    <xf numFmtId="3" fontId="6" fillId="27" borderId="0" xfId="46" applyNumberFormat="1" applyFont="1" applyFill="1" applyBorder="1" applyAlignment="1">
      <alignment wrapText="1"/>
    </xf>
    <xf numFmtId="0" fontId="37" fillId="0" borderId="0" xfId="46" applyFont="1" applyFill="1"/>
    <xf numFmtId="0" fontId="8" fillId="24" borderId="0" xfId="46" applyFont="1" applyFill="1"/>
    <xf numFmtId="3" fontId="8" fillId="24" borderId="0" xfId="46" applyNumberFormat="1" applyFont="1" applyFill="1"/>
    <xf numFmtId="0" fontId="8" fillId="0" borderId="0" xfId="46" applyFont="1" applyFill="1"/>
    <xf numFmtId="0" fontId="10" fillId="0" borderId="0" xfId="46" applyFont="1" applyFill="1"/>
    <xf numFmtId="0" fontId="9" fillId="0" borderId="0" xfId="46" applyFont="1" applyFill="1" applyAlignment="1">
      <alignment horizontal="right"/>
    </xf>
    <xf numFmtId="3" fontId="4" fillId="0" borderId="0" xfId="46" applyNumberFormat="1" applyFont="1" applyFill="1"/>
    <xf numFmtId="0" fontId="10" fillId="0" borderId="0" xfId="46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24" borderId="0" xfId="0" applyFont="1" applyFill="1" applyAlignment="1">
      <alignment vertical="top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0" fontId="3" fillId="25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/>
    <xf numFmtId="0" fontId="4" fillId="24" borderId="0" xfId="0" applyFont="1" applyFill="1" applyAlignment="1"/>
    <xf numFmtId="3" fontId="3" fillId="24" borderId="0" xfId="0" applyNumberFormat="1" applyFont="1" applyFill="1" applyAlignment="1">
      <alignment horizontal="right"/>
    </xf>
    <xf numFmtId="3" fontId="3" fillId="25" borderId="0" xfId="0" applyNumberFormat="1" applyFont="1" applyFill="1" applyAlignment="1">
      <alignment horizontal="right"/>
    </xf>
    <xf numFmtId="0" fontId="3" fillId="24" borderId="0" xfId="39" applyFont="1" applyFill="1" applyAlignment="1">
      <alignment horizontal="left" vertical="top"/>
    </xf>
    <xf numFmtId="3" fontId="3" fillId="24" borderId="0" xfId="39" applyNumberFormat="1" applyFont="1" applyFill="1" applyBorder="1" applyAlignment="1">
      <alignment horizontal="right"/>
    </xf>
    <xf numFmtId="0" fontId="3" fillId="24" borderId="0" xfId="0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3" fillId="25" borderId="0" xfId="0" applyFont="1" applyFill="1" applyBorder="1" applyAlignment="1"/>
    <xf numFmtId="3" fontId="3" fillId="25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/>
    <xf numFmtId="3" fontId="3" fillId="24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25" borderId="0" xfId="39" applyFont="1" applyFill="1" applyAlignment="1">
      <alignment horizontal="left"/>
    </xf>
    <xf numFmtId="0" fontId="3" fillId="25" borderId="0" xfId="39" applyFont="1" applyFill="1" applyBorder="1" applyAlignment="1"/>
    <xf numFmtId="3" fontId="3" fillId="25" borderId="0" xfId="39" applyNumberFormat="1" applyFont="1" applyFill="1" applyBorder="1" applyAlignment="1">
      <alignment horizontal="right"/>
    </xf>
    <xf numFmtId="3" fontId="4" fillId="24" borderId="0" xfId="0" applyNumberFormat="1" applyFont="1" applyFill="1"/>
    <xf numFmtId="3" fontId="4" fillId="25" borderId="0" xfId="0" applyNumberFormat="1" applyFont="1" applyFill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0" fontId="3" fillId="28" borderId="0" xfId="0" applyFont="1" applyFill="1"/>
    <xf numFmtId="0" fontId="3" fillId="28" borderId="0" xfId="0" applyFont="1" applyFill="1" applyAlignment="1">
      <alignment wrapText="1"/>
    </xf>
    <xf numFmtId="3" fontId="3" fillId="28" borderId="0" xfId="0" applyNumberFormat="1" applyFont="1" applyFill="1" applyAlignment="1"/>
    <xf numFmtId="3" fontId="4" fillId="26" borderId="0" xfId="46" applyNumberFormat="1" applyFont="1" applyFill="1"/>
    <xf numFmtId="0" fontId="3" fillId="28" borderId="0" xfId="39" applyFont="1" applyFill="1" applyAlignment="1">
      <alignment horizontal="left" vertical="top"/>
    </xf>
    <xf numFmtId="0" fontId="3" fillId="28" borderId="0" xfId="39" applyFont="1" applyFill="1" applyBorder="1" applyAlignment="1">
      <alignment wrapText="1"/>
    </xf>
    <xf numFmtId="3" fontId="3" fillId="28" borderId="0" xfId="39" applyNumberFormat="1" applyFont="1" applyFill="1" applyBorder="1" applyAlignment="1">
      <alignment horizontal="right"/>
    </xf>
    <xf numFmtId="0" fontId="3" fillId="28" borderId="0" xfId="0" applyFont="1" applyFill="1" applyAlignment="1">
      <alignment vertical="center" wrapText="1"/>
    </xf>
    <xf numFmtId="3" fontId="3" fillId="28" borderId="0" xfId="0" applyNumberFormat="1" applyFont="1" applyFill="1" applyAlignment="1">
      <alignment vertical="center"/>
    </xf>
    <xf numFmtId="3" fontId="15" fillId="0" borderId="46" xfId="0" applyNumberFormat="1" applyFont="1" applyFill="1" applyBorder="1"/>
    <xf numFmtId="3" fontId="38" fillId="0" borderId="47" xfId="0" applyNumberFormat="1" applyFont="1" applyFill="1" applyBorder="1"/>
    <xf numFmtId="3" fontId="15" fillId="0" borderId="47" xfId="0" applyNumberFormat="1" applyFont="1" applyFill="1" applyBorder="1"/>
    <xf numFmtId="3" fontId="15" fillId="0" borderId="48" xfId="0" applyNumberFormat="1" applyFont="1" applyFill="1" applyBorder="1"/>
    <xf numFmtId="3" fontId="38" fillId="0" borderId="49" xfId="0" applyNumberFormat="1" applyFont="1" applyFill="1" applyBorder="1"/>
    <xf numFmtId="3" fontId="34" fillId="0" borderId="50" xfId="0" applyNumberFormat="1" applyFont="1" applyFill="1" applyBorder="1"/>
    <xf numFmtId="0" fontId="2" fillId="0" borderId="0" xfId="46" applyFont="1" applyFill="1" applyAlignment="1">
      <alignment horizontal="center" vertical="center"/>
    </xf>
    <xf numFmtId="3" fontId="3" fillId="29" borderId="0" xfId="46" applyNumberFormat="1" applyFont="1" applyFill="1" applyBorder="1"/>
    <xf numFmtId="0" fontId="3" fillId="29" borderId="0" xfId="46" applyFont="1" applyFill="1"/>
    <xf numFmtId="3" fontId="14" fillId="0" borderId="50" xfId="0" applyNumberFormat="1" applyFont="1" applyFill="1" applyBorder="1"/>
    <xf numFmtId="3" fontId="15" fillId="0" borderId="51" xfId="0" applyNumberFormat="1" applyFont="1" applyFill="1" applyBorder="1"/>
    <xf numFmtId="3" fontId="38" fillId="0" borderId="51" xfId="0" applyNumberFormat="1" applyFont="1" applyFill="1" applyBorder="1"/>
    <xf numFmtId="3" fontId="38" fillId="0" borderId="48" xfId="0" applyNumberFormat="1" applyFont="1" applyFill="1" applyBorder="1"/>
    <xf numFmtId="3" fontId="14" fillId="0" borderId="52" xfId="0" applyNumberFormat="1" applyFont="1" applyFill="1" applyBorder="1"/>
    <xf numFmtId="3" fontId="14" fillId="0" borderId="27" xfId="0" applyNumberFormat="1" applyFont="1" applyFill="1" applyBorder="1"/>
    <xf numFmtId="0" fontId="3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wrapText="1"/>
    </xf>
    <xf numFmtId="0" fontId="14" fillId="0" borderId="5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3" xfId="0" applyFont="1" applyFill="1" applyBorder="1" applyAlignment="1">
      <alignment horizontal="center" wrapText="1"/>
    </xf>
    <xf numFmtId="3" fontId="15" fillId="0" borderId="49" xfId="0" applyNumberFormat="1" applyFont="1" applyFill="1" applyBorder="1"/>
    <xf numFmtId="3" fontId="15" fillId="0" borderId="17" xfId="0" applyNumberFormat="1" applyFont="1" applyFill="1" applyBorder="1"/>
    <xf numFmtId="0" fontId="15" fillId="0" borderId="17" xfId="0" applyFont="1" applyFill="1" applyBorder="1"/>
    <xf numFmtId="0" fontId="14" fillId="0" borderId="54" xfId="0" applyFont="1" applyFill="1" applyBorder="1" applyAlignment="1">
      <alignment horizontal="center" wrapText="1"/>
    </xf>
    <xf numFmtId="3" fontId="15" fillId="0" borderId="36" xfId="0" applyNumberFormat="1" applyFont="1" applyFill="1" applyBorder="1"/>
    <xf numFmtId="0" fontId="4" fillId="0" borderId="0" xfId="0" applyFont="1" applyFill="1" applyAlignment="1">
      <alignment horizontal="center" vertical="center"/>
    </xf>
    <xf numFmtId="3" fontId="3" fillId="30" borderId="0" xfId="0" applyNumberFormat="1" applyFont="1" applyFill="1"/>
    <xf numFmtId="3" fontId="3" fillId="28" borderId="0" xfId="0" applyNumberFormat="1" applyFont="1" applyFill="1"/>
    <xf numFmtId="3" fontId="15" fillId="0" borderId="20" xfId="0" applyNumberFormat="1" applyFont="1" applyFill="1" applyBorder="1" applyAlignment="1">
      <alignment horizontal="right"/>
    </xf>
    <xf numFmtId="0" fontId="3" fillId="28" borderId="0" xfId="0" applyFont="1" applyFill="1" applyBorder="1" applyAlignment="1"/>
    <xf numFmtId="3" fontId="3" fillId="28" borderId="0" xfId="0" applyNumberFormat="1" applyFont="1" applyFill="1" applyBorder="1" applyAlignment="1">
      <alignment horizontal="right"/>
    </xf>
    <xf numFmtId="3" fontId="3" fillId="3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left"/>
    </xf>
    <xf numFmtId="0" fontId="4" fillId="0" borderId="0" xfId="46" applyFont="1" applyFill="1" applyBorder="1" applyAlignment="1">
      <alignment horizontal="right" wrapText="1"/>
    </xf>
    <xf numFmtId="3" fontId="4" fillId="0" borderId="0" xfId="46" applyNumberFormat="1" applyFont="1" applyFill="1" applyBorder="1" applyAlignment="1">
      <alignment horizontal="right" wrapText="1"/>
    </xf>
    <xf numFmtId="0" fontId="13" fillId="0" borderId="0" xfId="38" applyFont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0" xfId="45" applyFont="1" applyFill="1" applyBorder="1" applyAlignment="1">
      <alignment horizontal="left"/>
    </xf>
    <xf numFmtId="0" fontId="4" fillId="0" borderId="0" xfId="46" applyFont="1" applyFill="1" applyAlignment="1">
      <alignment horizontal="center"/>
    </xf>
    <xf numFmtId="0" fontId="8" fillId="0" borderId="0" xfId="46" applyFont="1" applyFill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_2013. költségvetés mell" xfId="46"/>
    <cellStyle name="Normál_2013. ktsgv mell III. név egységes Bozsok" xfId="38"/>
    <cellStyle name="Normál_melléklet összesen_2012. koncepció kiegészítő táblázatok" xfId="39"/>
    <cellStyle name="Normál_R_2MELL" xfId="45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mruColors>
      <color rgb="FFFF99CC"/>
      <color rgb="FFCCFFCC"/>
      <color rgb="FFFFFF99"/>
      <color rgb="FFFFFFCC"/>
      <color rgb="FFFF99FF"/>
      <color rgb="FF99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D18" sqref="D18"/>
    </sheetView>
  </sheetViews>
  <sheetFormatPr defaultRowHeight="12.75" x14ac:dyDescent="0.2"/>
  <cols>
    <col min="1" max="1" width="12" style="37" customWidth="1"/>
    <col min="2" max="2" width="12.28515625" style="37" customWidth="1"/>
    <col min="3" max="3" width="6" style="38" customWidth="1"/>
    <col min="4" max="4" width="37.140625" style="38" customWidth="1"/>
    <col min="5" max="16384" width="9.140625" style="38"/>
  </cols>
  <sheetData>
    <row r="1" spans="1:8" ht="18.75" customHeight="1" x14ac:dyDescent="0.2"/>
    <row r="2" spans="1:8" ht="15.75" x14ac:dyDescent="0.25">
      <c r="A2" s="219" t="s">
        <v>119</v>
      </c>
      <c r="B2" s="219"/>
      <c r="C2" s="219"/>
      <c r="D2" s="219"/>
      <c r="E2" s="219"/>
      <c r="F2" s="219"/>
      <c r="G2" s="39"/>
      <c r="H2" s="39"/>
    </row>
    <row r="3" spans="1:8" x14ac:dyDescent="0.2">
      <c r="A3" s="40"/>
      <c r="B3" s="40"/>
      <c r="C3" s="41"/>
      <c r="D3" s="41"/>
      <c r="E3" s="41"/>
      <c r="F3" s="41"/>
    </row>
    <row r="4" spans="1:8" ht="27.75" customHeight="1" x14ac:dyDescent="0.2">
      <c r="A4" s="40"/>
      <c r="B4" s="40"/>
      <c r="C4" s="41"/>
      <c r="D4" s="41"/>
      <c r="E4" s="41"/>
      <c r="F4" s="41"/>
    </row>
    <row r="5" spans="1:8" x14ac:dyDescent="0.2">
      <c r="A5" s="42" t="s">
        <v>29</v>
      </c>
      <c r="B5" s="42"/>
      <c r="C5" s="41"/>
      <c r="D5" s="41"/>
      <c r="E5" s="41"/>
      <c r="F5" s="41"/>
    </row>
    <row r="6" spans="1:8" x14ac:dyDescent="0.2">
      <c r="A6" s="42"/>
      <c r="B6" s="42" t="s">
        <v>30</v>
      </c>
      <c r="C6" s="41"/>
      <c r="D6" s="41"/>
      <c r="E6" s="41"/>
      <c r="F6" s="41"/>
    </row>
    <row r="7" spans="1:8" ht="25.5" customHeight="1" x14ac:dyDescent="0.2">
      <c r="A7" s="42" t="s">
        <v>5</v>
      </c>
      <c r="B7" s="42"/>
      <c r="C7" s="43"/>
      <c r="D7" s="44" t="s">
        <v>120</v>
      </c>
      <c r="E7" s="41"/>
      <c r="F7" s="41"/>
    </row>
    <row r="8" spans="1:8" ht="25.5" customHeight="1" x14ac:dyDescent="0.2">
      <c r="A8" s="42"/>
      <c r="B8" s="42"/>
      <c r="C8" s="43"/>
      <c r="D8" s="44"/>
      <c r="E8" s="41"/>
      <c r="F8" s="41"/>
    </row>
    <row r="9" spans="1:8" ht="25.5" customHeight="1" x14ac:dyDescent="0.2">
      <c r="A9" s="42"/>
      <c r="B9" s="42"/>
      <c r="C9" s="43"/>
      <c r="D9" s="45"/>
      <c r="E9" s="41"/>
      <c r="F9" s="41"/>
    </row>
    <row r="10" spans="1:8" ht="25.5" customHeight="1" x14ac:dyDescent="0.2">
      <c r="A10" s="42"/>
      <c r="B10" s="42"/>
      <c r="C10" s="43"/>
      <c r="D10" s="45"/>
      <c r="E10" s="41"/>
      <c r="F10" s="41"/>
    </row>
    <row r="11" spans="1:8" ht="25.5" customHeight="1" x14ac:dyDescent="0.2">
      <c r="A11" s="42"/>
      <c r="B11" s="42"/>
      <c r="C11" s="43"/>
      <c r="D11" s="45"/>
      <c r="E11" s="41"/>
      <c r="F11" s="41"/>
    </row>
    <row r="12" spans="1:8" x14ac:dyDescent="0.2">
      <c r="A12" s="40"/>
      <c r="B12" s="40"/>
      <c r="C12" s="41"/>
      <c r="D12" s="41"/>
      <c r="E12" s="41"/>
      <c r="F12" s="41"/>
    </row>
    <row r="13" spans="1:8" x14ac:dyDescent="0.2">
      <c r="A13" s="40"/>
      <c r="B13" s="40"/>
      <c r="C13" s="41"/>
      <c r="D13" s="41"/>
      <c r="E13" s="41"/>
      <c r="F13" s="41"/>
    </row>
    <row r="14" spans="1:8" x14ac:dyDescent="0.2">
      <c r="A14" s="40"/>
      <c r="B14" s="40"/>
      <c r="C14" s="41"/>
      <c r="D14" s="41"/>
      <c r="E14" s="41"/>
      <c r="F14" s="41"/>
    </row>
    <row r="15" spans="1:8" x14ac:dyDescent="0.2">
      <c r="A15" s="40"/>
      <c r="B15" s="40"/>
      <c r="C15" s="41"/>
      <c r="D15" s="41"/>
      <c r="E15" s="41"/>
      <c r="F15" s="41"/>
    </row>
    <row r="16" spans="1:8" x14ac:dyDescent="0.2">
      <c r="A16" s="40"/>
      <c r="B16" s="40"/>
      <c r="C16" s="41"/>
      <c r="D16" s="41"/>
      <c r="E16" s="41"/>
      <c r="F16" s="41"/>
    </row>
    <row r="17" spans="1:6" x14ac:dyDescent="0.2">
      <c r="A17" s="40"/>
      <c r="B17" s="40"/>
      <c r="C17" s="41"/>
      <c r="D17" s="41"/>
      <c r="E17" s="41"/>
      <c r="F17" s="41"/>
    </row>
    <row r="18" spans="1:6" x14ac:dyDescent="0.2">
      <c r="A18" s="40"/>
      <c r="B18" s="40"/>
      <c r="C18" s="41"/>
      <c r="D18" s="41"/>
      <c r="E18" s="41"/>
      <c r="F18" s="41"/>
    </row>
    <row r="19" spans="1:6" x14ac:dyDescent="0.2">
      <c r="A19" s="40"/>
      <c r="B19" s="40"/>
      <c r="C19" s="41"/>
      <c r="D19" s="41"/>
      <c r="E19" s="41"/>
      <c r="F19" s="41"/>
    </row>
    <row r="20" spans="1:6" x14ac:dyDescent="0.2">
      <c r="A20" s="40"/>
      <c r="B20" s="40"/>
      <c r="C20" s="41"/>
      <c r="D20" s="41"/>
      <c r="E20" s="41"/>
      <c r="F20" s="41"/>
    </row>
    <row r="21" spans="1:6" x14ac:dyDescent="0.2">
      <c r="A21" s="40"/>
      <c r="B21" s="40"/>
      <c r="C21" s="41"/>
      <c r="D21" s="41"/>
      <c r="E21" s="41"/>
      <c r="F21" s="41"/>
    </row>
    <row r="22" spans="1:6" x14ac:dyDescent="0.2">
      <c r="A22" s="40"/>
      <c r="B22" s="40"/>
      <c r="C22" s="41"/>
      <c r="D22" s="41"/>
      <c r="E22" s="41"/>
      <c r="F22" s="41"/>
    </row>
    <row r="23" spans="1:6" x14ac:dyDescent="0.2">
      <c r="A23" s="40"/>
      <c r="B23" s="40"/>
      <c r="C23" s="41"/>
      <c r="D23" s="41"/>
      <c r="E23" s="41"/>
      <c r="F23" s="41"/>
    </row>
    <row r="24" spans="1:6" x14ac:dyDescent="0.2">
      <c r="A24" s="40"/>
      <c r="B24" s="40"/>
      <c r="C24" s="41"/>
      <c r="D24" s="41"/>
      <c r="E24" s="41"/>
      <c r="F24" s="41"/>
    </row>
    <row r="25" spans="1:6" x14ac:dyDescent="0.2">
      <c r="A25" s="40"/>
      <c r="B25" s="40"/>
      <c r="C25" s="41"/>
      <c r="D25" s="41"/>
      <c r="E25" s="41"/>
      <c r="F25" s="41"/>
    </row>
    <row r="26" spans="1:6" x14ac:dyDescent="0.2">
      <c r="A26" s="40"/>
      <c r="B26" s="40"/>
      <c r="C26" s="41"/>
      <c r="D26" s="41"/>
      <c r="E26" s="41"/>
      <c r="F26" s="41"/>
    </row>
    <row r="27" spans="1:6" x14ac:dyDescent="0.2">
      <c r="A27" s="40"/>
      <c r="B27" s="40"/>
      <c r="C27" s="41"/>
      <c r="D27" s="41"/>
      <c r="E27" s="41"/>
      <c r="F27" s="41"/>
    </row>
    <row r="28" spans="1:6" x14ac:dyDescent="0.2">
      <c r="A28" s="40"/>
      <c r="B28" s="40"/>
      <c r="C28" s="41"/>
      <c r="D28" s="41"/>
      <c r="E28" s="41"/>
      <c r="F28" s="41"/>
    </row>
    <row r="29" spans="1:6" x14ac:dyDescent="0.2">
      <c r="A29" s="40"/>
      <c r="B29" s="40"/>
      <c r="C29" s="41"/>
      <c r="D29" s="41"/>
      <c r="E29" s="41"/>
      <c r="F29" s="41"/>
    </row>
    <row r="30" spans="1:6" x14ac:dyDescent="0.2">
      <c r="A30" s="40"/>
      <c r="B30" s="40"/>
      <c r="C30" s="41"/>
      <c r="D30" s="41"/>
      <c r="E30" s="41"/>
      <c r="F30" s="41"/>
    </row>
    <row r="31" spans="1:6" x14ac:dyDescent="0.2">
      <c r="A31" s="40"/>
      <c r="B31" s="40"/>
      <c r="C31" s="41"/>
      <c r="D31" s="41"/>
      <c r="E31" s="41"/>
      <c r="F31" s="41"/>
    </row>
    <row r="32" spans="1:6" x14ac:dyDescent="0.2">
      <c r="A32" s="40"/>
      <c r="B32" s="40"/>
      <c r="C32" s="41"/>
      <c r="D32" s="41"/>
      <c r="E32" s="41"/>
      <c r="F32" s="41"/>
    </row>
    <row r="33" spans="1:6" x14ac:dyDescent="0.2">
      <c r="A33" s="40"/>
      <c r="B33" s="40"/>
      <c r="C33" s="41"/>
      <c r="D33" s="41"/>
      <c r="E33" s="41"/>
      <c r="F33" s="41"/>
    </row>
    <row r="34" spans="1:6" x14ac:dyDescent="0.2">
      <c r="A34" s="40"/>
      <c r="B34" s="40"/>
      <c r="C34" s="41"/>
      <c r="D34" s="41"/>
      <c r="E34" s="41"/>
      <c r="F34" s="41"/>
    </row>
    <row r="35" spans="1:6" x14ac:dyDescent="0.2">
      <c r="A35" s="40"/>
      <c r="B35" s="40"/>
      <c r="C35" s="41"/>
      <c r="D35" s="41"/>
      <c r="E35" s="41"/>
      <c r="F35" s="41"/>
    </row>
    <row r="36" spans="1:6" x14ac:dyDescent="0.2">
      <c r="A36" s="40"/>
      <c r="B36" s="40"/>
      <c r="C36" s="41"/>
      <c r="D36" s="41"/>
      <c r="E36" s="41"/>
      <c r="F36" s="41"/>
    </row>
    <row r="37" spans="1:6" x14ac:dyDescent="0.2">
      <c r="A37" s="40"/>
      <c r="B37" s="40"/>
      <c r="C37" s="41"/>
      <c r="D37" s="41"/>
      <c r="E37" s="41"/>
      <c r="F37" s="41"/>
    </row>
    <row r="38" spans="1:6" x14ac:dyDescent="0.2">
      <c r="A38" s="40"/>
      <c r="B38" s="40"/>
      <c r="C38" s="41"/>
      <c r="D38" s="41"/>
      <c r="E38" s="41"/>
      <c r="F38" s="41"/>
    </row>
    <row r="39" spans="1:6" x14ac:dyDescent="0.2">
      <c r="A39" s="40"/>
      <c r="B39" s="40"/>
      <c r="C39" s="41"/>
      <c r="D39" s="41"/>
      <c r="E39" s="41"/>
      <c r="F39" s="41"/>
    </row>
    <row r="40" spans="1:6" x14ac:dyDescent="0.2">
      <c r="A40" s="40"/>
      <c r="B40" s="40"/>
      <c r="C40" s="41"/>
      <c r="D40" s="41"/>
      <c r="E40" s="41"/>
      <c r="F40" s="41"/>
    </row>
    <row r="41" spans="1:6" x14ac:dyDescent="0.2">
      <c r="A41" s="40"/>
      <c r="B41" s="40"/>
      <c r="C41" s="41"/>
      <c r="D41" s="41"/>
      <c r="E41" s="41"/>
      <c r="F41" s="41"/>
    </row>
    <row r="42" spans="1:6" x14ac:dyDescent="0.2">
      <c r="A42" s="40"/>
      <c r="B42" s="40"/>
      <c r="C42" s="41"/>
      <c r="D42" s="41"/>
      <c r="E42" s="41"/>
      <c r="F42" s="41"/>
    </row>
    <row r="43" spans="1:6" x14ac:dyDescent="0.2">
      <c r="A43" s="40"/>
      <c r="B43" s="40"/>
      <c r="C43" s="41"/>
      <c r="D43" s="41"/>
      <c r="E43" s="41"/>
      <c r="F43" s="41"/>
    </row>
    <row r="44" spans="1:6" x14ac:dyDescent="0.2">
      <c r="A44" s="40"/>
      <c r="B44" s="40"/>
      <c r="C44" s="41"/>
      <c r="D44" s="41"/>
      <c r="E44" s="41"/>
      <c r="F44" s="41"/>
    </row>
    <row r="45" spans="1:6" x14ac:dyDescent="0.2">
      <c r="A45" s="40"/>
      <c r="B45" s="40"/>
      <c r="C45" s="41"/>
      <c r="D45" s="41"/>
      <c r="E45" s="41"/>
      <c r="F45" s="41"/>
    </row>
    <row r="46" spans="1:6" x14ac:dyDescent="0.2">
      <c r="A46" s="40"/>
      <c r="B46" s="40"/>
      <c r="C46" s="41"/>
      <c r="D46" s="41"/>
      <c r="E46" s="41"/>
      <c r="F46" s="41"/>
    </row>
    <row r="47" spans="1:6" x14ac:dyDescent="0.2">
      <c r="A47" s="40"/>
      <c r="B47" s="40"/>
      <c r="C47" s="41"/>
      <c r="D47" s="41"/>
      <c r="E47" s="41"/>
      <c r="F47" s="41"/>
    </row>
    <row r="48" spans="1:6" x14ac:dyDescent="0.2">
      <c r="A48" s="40"/>
      <c r="B48" s="40"/>
      <c r="C48" s="41"/>
      <c r="D48" s="41"/>
      <c r="E48" s="41"/>
      <c r="F48" s="41"/>
    </row>
    <row r="49" spans="1:6" x14ac:dyDescent="0.2">
      <c r="A49" s="40"/>
      <c r="B49" s="40"/>
      <c r="C49" s="41"/>
      <c r="D49" s="41"/>
      <c r="E49" s="41"/>
      <c r="F49" s="41"/>
    </row>
    <row r="50" spans="1:6" x14ac:dyDescent="0.2">
      <c r="A50" s="40"/>
      <c r="B50" s="40"/>
      <c r="C50" s="41"/>
      <c r="D50" s="41"/>
      <c r="E50" s="41"/>
      <c r="F50" s="41"/>
    </row>
    <row r="51" spans="1:6" x14ac:dyDescent="0.2">
      <c r="A51" s="40"/>
      <c r="B51" s="40"/>
      <c r="C51" s="41"/>
      <c r="D51" s="41"/>
      <c r="E51" s="41"/>
      <c r="F51" s="41"/>
    </row>
    <row r="52" spans="1:6" x14ac:dyDescent="0.2">
      <c r="A52" s="40"/>
      <c r="B52" s="40"/>
      <c r="C52" s="41"/>
      <c r="D52" s="41"/>
      <c r="E52" s="41"/>
      <c r="F52" s="41"/>
    </row>
    <row r="53" spans="1:6" x14ac:dyDescent="0.2">
      <c r="A53" s="40"/>
      <c r="B53" s="40"/>
      <c r="C53" s="41"/>
      <c r="D53" s="41"/>
      <c r="E53" s="41"/>
      <c r="F53" s="41"/>
    </row>
    <row r="54" spans="1:6" x14ac:dyDescent="0.2">
      <c r="A54" s="40"/>
      <c r="B54" s="40"/>
      <c r="C54" s="41"/>
      <c r="D54" s="41"/>
      <c r="E54" s="41"/>
      <c r="F54" s="41"/>
    </row>
    <row r="55" spans="1:6" x14ac:dyDescent="0.2">
      <c r="A55" s="40"/>
      <c r="B55" s="40"/>
      <c r="C55" s="41"/>
      <c r="D55" s="41"/>
      <c r="E55" s="41"/>
      <c r="F55" s="41"/>
    </row>
    <row r="56" spans="1:6" x14ac:dyDescent="0.2">
      <c r="A56" s="40"/>
      <c r="B56" s="40"/>
      <c r="C56" s="41"/>
      <c r="D56" s="41"/>
      <c r="E56" s="41"/>
      <c r="F56" s="41"/>
    </row>
    <row r="57" spans="1:6" x14ac:dyDescent="0.2">
      <c r="A57" s="40"/>
      <c r="B57" s="40"/>
      <c r="C57" s="41"/>
      <c r="D57" s="41"/>
      <c r="E57" s="41"/>
      <c r="F57" s="41"/>
    </row>
    <row r="58" spans="1:6" x14ac:dyDescent="0.2">
      <c r="A58" s="40"/>
      <c r="B58" s="40"/>
      <c r="C58" s="41"/>
      <c r="D58" s="41"/>
      <c r="E58" s="41"/>
      <c r="F58" s="41"/>
    </row>
    <row r="59" spans="1:6" x14ac:dyDescent="0.2">
      <c r="A59" s="40"/>
      <c r="B59" s="40"/>
      <c r="C59" s="41"/>
      <c r="D59" s="41"/>
      <c r="E59" s="41"/>
      <c r="F59" s="41"/>
    </row>
    <row r="60" spans="1:6" x14ac:dyDescent="0.2">
      <c r="A60" s="40"/>
      <c r="B60" s="40"/>
      <c r="C60" s="41"/>
      <c r="D60" s="41"/>
      <c r="E60" s="41"/>
      <c r="F60" s="41"/>
    </row>
    <row r="61" spans="1:6" x14ac:dyDescent="0.2">
      <c r="A61" s="40"/>
      <c r="B61" s="40"/>
      <c r="C61" s="41"/>
      <c r="D61" s="41"/>
      <c r="E61" s="41"/>
      <c r="F61" s="41"/>
    </row>
    <row r="62" spans="1:6" x14ac:dyDescent="0.2">
      <c r="A62" s="40"/>
      <c r="B62" s="40"/>
      <c r="C62" s="41"/>
      <c r="D62" s="41"/>
      <c r="E62" s="41"/>
      <c r="F62" s="41"/>
    </row>
    <row r="63" spans="1:6" x14ac:dyDescent="0.2">
      <c r="A63" s="40"/>
      <c r="B63" s="40"/>
      <c r="C63" s="41"/>
      <c r="D63" s="41"/>
      <c r="E63" s="41"/>
      <c r="F63" s="41"/>
    </row>
    <row r="64" spans="1:6" x14ac:dyDescent="0.2">
      <c r="A64" s="40"/>
      <c r="B64" s="40"/>
      <c r="C64" s="41"/>
      <c r="D64" s="41"/>
      <c r="E64" s="41"/>
      <c r="F64" s="41"/>
    </row>
    <row r="65" spans="1:6" x14ac:dyDescent="0.2">
      <c r="A65" s="40"/>
      <c r="B65" s="40"/>
      <c r="C65" s="41"/>
      <c r="D65" s="41"/>
      <c r="E65" s="41"/>
      <c r="F65" s="41"/>
    </row>
    <row r="66" spans="1:6" x14ac:dyDescent="0.2">
      <c r="A66" s="40"/>
      <c r="B66" s="40"/>
      <c r="C66" s="41"/>
      <c r="D66" s="41"/>
      <c r="E66" s="41"/>
      <c r="F66" s="41"/>
    </row>
    <row r="67" spans="1:6" x14ac:dyDescent="0.2">
      <c r="A67" s="40"/>
      <c r="B67" s="40"/>
      <c r="C67" s="41"/>
      <c r="D67" s="41"/>
      <c r="E67" s="41"/>
      <c r="F67" s="41"/>
    </row>
    <row r="68" spans="1:6" x14ac:dyDescent="0.2">
      <c r="A68" s="40"/>
      <c r="B68" s="40"/>
      <c r="C68" s="41"/>
      <c r="D68" s="41"/>
      <c r="E68" s="41"/>
      <c r="F68" s="41"/>
    </row>
    <row r="69" spans="1:6" x14ac:dyDescent="0.2">
      <c r="A69" s="40"/>
      <c r="B69" s="40"/>
      <c r="C69" s="41"/>
      <c r="D69" s="41"/>
      <c r="E69" s="41"/>
      <c r="F69" s="41"/>
    </row>
    <row r="70" spans="1:6" x14ac:dyDescent="0.2">
      <c r="A70" s="40"/>
      <c r="B70" s="40"/>
      <c r="C70" s="41"/>
      <c r="D70" s="41"/>
      <c r="E70" s="41"/>
      <c r="F70" s="41"/>
    </row>
    <row r="71" spans="1:6" x14ac:dyDescent="0.2">
      <c r="A71" s="40"/>
      <c r="B71" s="40"/>
      <c r="C71" s="41"/>
      <c r="D71" s="41"/>
      <c r="E71" s="41"/>
      <c r="F71" s="41"/>
    </row>
    <row r="72" spans="1:6" x14ac:dyDescent="0.2">
      <c r="A72" s="40"/>
      <c r="B72" s="40"/>
      <c r="C72" s="41"/>
      <c r="D72" s="41"/>
      <c r="E72" s="41"/>
      <c r="F72" s="41"/>
    </row>
  </sheetData>
  <mergeCells count="1">
    <mergeCell ref="A2:F2"/>
  </mergeCells>
  <phoneticPr fontId="16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SheetLayoutView="100" workbookViewId="0">
      <selection sqref="A1:G1"/>
    </sheetView>
  </sheetViews>
  <sheetFormatPr defaultRowHeight="15.75" x14ac:dyDescent="0.25"/>
  <cols>
    <col min="1" max="1" width="61" style="51" customWidth="1"/>
    <col min="2" max="2" width="9" style="51" hidden="1" customWidth="1"/>
    <col min="3" max="3" width="9.5703125" style="51" hidden="1" customWidth="1"/>
    <col min="4" max="4" width="2" style="51" hidden="1" customWidth="1"/>
    <col min="5" max="6" width="11.7109375" style="51" customWidth="1"/>
    <col min="7" max="7" width="9.140625" style="51"/>
    <col min="8" max="8" width="5.85546875" style="51" customWidth="1"/>
    <col min="9" max="16384" width="9.140625" style="51"/>
  </cols>
  <sheetData>
    <row r="1" spans="1:7" x14ac:dyDescent="0.25">
      <c r="A1" s="222" t="s">
        <v>165</v>
      </c>
      <c r="B1" s="222"/>
      <c r="C1" s="222"/>
      <c r="D1" s="222"/>
      <c r="E1" s="222"/>
      <c r="F1" s="222"/>
      <c r="G1" s="222"/>
    </row>
    <row r="2" spans="1:7" x14ac:dyDescent="0.25">
      <c r="A2" s="222" t="s">
        <v>153</v>
      </c>
      <c r="B2" s="222"/>
      <c r="C2" s="222"/>
      <c r="D2" s="222"/>
      <c r="E2" s="222"/>
      <c r="F2" s="222"/>
      <c r="G2" s="222"/>
    </row>
    <row r="3" spans="1:7" x14ac:dyDescent="0.25">
      <c r="A3" s="221" t="s">
        <v>121</v>
      </c>
      <c r="B3" s="221"/>
      <c r="C3" s="221"/>
      <c r="D3" s="221"/>
      <c r="E3" s="221"/>
      <c r="F3" s="221"/>
      <c r="G3" s="221"/>
    </row>
    <row r="4" spans="1:7" x14ac:dyDescent="0.25">
      <c r="A4" s="221" t="s">
        <v>129</v>
      </c>
      <c r="B4" s="221"/>
      <c r="C4" s="221"/>
      <c r="D4" s="221"/>
      <c r="E4" s="221"/>
      <c r="F4" s="221"/>
      <c r="G4" s="221"/>
    </row>
    <row r="5" spans="1:7" s="31" customFormat="1" ht="21" customHeight="1" thickBot="1" x14ac:dyDescent="0.25">
      <c r="A5" s="220" t="s">
        <v>22</v>
      </c>
      <c r="B5" s="220"/>
      <c r="C5" s="220"/>
      <c r="D5" s="220"/>
      <c r="E5" s="220"/>
      <c r="F5" s="220"/>
    </row>
    <row r="6" spans="1:7" s="31" customFormat="1" ht="42" customHeight="1" thickBot="1" x14ac:dyDescent="0.25">
      <c r="A6" s="52" t="s">
        <v>23</v>
      </c>
      <c r="B6" s="198" t="s">
        <v>35</v>
      </c>
      <c r="C6" s="198" t="s">
        <v>36</v>
      </c>
      <c r="D6" s="199" t="s">
        <v>37</v>
      </c>
      <c r="E6" s="200" t="s">
        <v>130</v>
      </c>
      <c r="F6" s="201" t="s">
        <v>143</v>
      </c>
      <c r="G6" s="197" t="s">
        <v>145</v>
      </c>
    </row>
    <row r="7" spans="1:7" s="31" customFormat="1" ht="12.75" x14ac:dyDescent="0.2">
      <c r="A7" s="53" t="s">
        <v>38</v>
      </c>
      <c r="B7" s="54"/>
      <c r="C7" s="55"/>
      <c r="D7" s="55"/>
      <c r="E7" s="56">
        <f>E8+E9</f>
        <v>17337</v>
      </c>
      <c r="F7" s="182">
        <f>F8+F9</f>
        <v>17612</v>
      </c>
      <c r="G7" s="210">
        <f>F7-E7</f>
        <v>275</v>
      </c>
    </row>
    <row r="8" spans="1:7" s="31" customFormat="1" ht="12.75" x14ac:dyDescent="0.2">
      <c r="A8" s="57" t="s">
        <v>39</v>
      </c>
      <c r="B8" s="58"/>
      <c r="C8" s="59"/>
      <c r="D8" s="59"/>
      <c r="E8" s="60">
        <f>17309+28</f>
        <v>17337</v>
      </c>
      <c r="F8" s="183">
        <f>17309+28+158</f>
        <v>17495</v>
      </c>
      <c r="G8" s="61">
        <f t="shared" ref="G8:G26" si="0">F8-E8</f>
        <v>158</v>
      </c>
    </row>
    <row r="9" spans="1:7" s="31" customFormat="1" ht="12.75" x14ac:dyDescent="0.2">
      <c r="A9" s="57" t="s">
        <v>40</v>
      </c>
      <c r="B9" s="58"/>
      <c r="C9" s="59"/>
      <c r="D9" s="59"/>
      <c r="E9" s="60">
        <v>0</v>
      </c>
      <c r="F9" s="183">
        <v>117</v>
      </c>
      <c r="G9" s="61">
        <f t="shared" si="0"/>
        <v>117</v>
      </c>
    </row>
    <row r="10" spans="1:7" s="31" customFormat="1" ht="12.75" x14ac:dyDescent="0.2">
      <c r="A10" s="61" t="s">
        <v>41</v>
      </c>
      <c r="B10" s="62"/>
      <c r="C10" s="63"/>
      <c r="D10" s="63"/>
      <c r="E10" s="32">
        <v>7525</v>
      </c>
      <c r="F10" s="184">
        <v>7525</v>
      </c>
      <c r="G10" s="61">
        <f t="shared" si="0"/>
        <v>0</v>
      </c>
    </row>
    <row r="11" spans="1:7" s="31" customFormat="1" ht="12.75" x14ac:dyDescent="0.2">
      <c r="A11" s="61" t="s">
        <v>42</v>
      </c>
      <c r="B11" s="62"/>
      <c r="C11" s="63"/>
      <c r="D11" s="63"/>
      <c r="E11" s="32">
        <v>19229</v>
      </c>
      <c r="F11" s="184">
        <v>19229</v>
      </c>
      <c r="G11" s="61">
        <f t="shared" si="0"/>
        <v>0</v>
      </c>
    </row>
    <row r="12" spans="1:7" s="31" customFormat="1" ht="13.5" thickBot="1" x14ac:dyDescent="0.25">
      <c r="A12" s="64" t="s">
        <v>43</v>
      </c>
      <c r="B12" s="65"/>
      <c r="C12" s="66"/>
      <c r="D12" s="66"/>
      <c r="E12" s="67">
        <v>302</v>
      </c>
      <c r="F12" s="185">
        <v>302</v>
      </c>
      <c r="G12" s="64">
        <f t="shared" si="0"/>
        <v>0</v>
      </c>
    </row>
    <row r="13" spans="1:7" s="35" customFormat="1" ht="13.5" thickBot="1" x14ac:dyDescent="0.25">
      <c r="A13" s="68" t="s">
        <v>44</v>
      </c>
      <c r="B13" s="69">
        <f>SUM(B7:B11)</f>
        <v>0</v>
      </c>
      <c r="C13" s="34">
        <f>SUM(C7:C11)</f>
        <v>0</v>
      </c>
      <c r="D13" s="34">
        <f>SUM(D7:D11)</f>
        <v>0</v>
      </c>
      <c r="E13" s="34">
        <f>E7+E10+E11+E12</f>
        <v>44393</v>
      </c>
      <c r="F13" s="191">
        <f>F7+F10+F11+F12</f>
        <v>44668</v>
      </c>
      <c r="G13" s="68">
        <f t="shared" si="0"/>
        <v>275</v>
      </c>
    </row>
    <row r="14" spans="1:7" s="31" customFormat="1" ht="12.75" x14ac:dyDescent="0.2">
      <c r="A14" s="53" t="s">
        <v>45</v>
      </c>
      <c r="B14" s="70"/>
      <c r="C14" s="30"/>
      <c r="D14" s="30"/>
      <c r="E14" s="30"/>
      <c r="F14" s="192"/>
      <c r="G14" s="94">
        <f t="shared" si="0"/>
        <v>0</v>
      </c>
    </row>
    <row r="15" spans="1:7" s="31" customFormat="1" ht="12.75" x14ac:dyDescent="0.2">
      <c r="A15" s="71" t="s">
        <v>46</v>
      </c>
      <c r="B15" s="72"/>
      <c r="C15" s="73"/>
      <c r="D15" s="73"/>
      <c r="E15" s="73"/>
      <c r="F15" s="193"/>
      <c r="G15" s="61">
        <f t="shared" si="0"/>
        <v>0</v>
      </c>
    </row>
    <row r="16" spans="1:7" s="31" customFormat="1" ht="12.75" x14ac:dyDescent="0.2">
      <c r="A16" s="61" t="s">
        <v>47</v>
      </c>
      <c r="B16" s="74"/>
      <c r="C16" s="32"/>
      <c r="D16" s="32"/>
      <c r="E16" s="32">
        <v>480</v>
      </c>
      <c r="F16" s="184">
        <v>480</v>
      </c>
      <c r="G16" s="61">
        <f t="shared" si="0"/>
        <v>0</v>
      </c>
    </row>
    <row r="17" spans="1:7" s="31" customFormat="1" ht="12.75" x14ac:dyDescent="0.2">
      <c r="A17" s="61" t="s">
        <v>33</v>
      </c>
      <c r="B17" s="74"/>
      <c r="C17" s="32"/>
      <c r="D17" s="32"/>
      <c r="E17" s="32">
        <f>SUM(E18:E19)</f>
        <v>660</v>
      </c>
      <c r="F17" s="184">
        <f>SUM(F18:F19)</f>
        <v>660</v>
      </c>
      <c r="G17" s="61">
        <f t="shared" si="0"/>
        <v>0</v>
      </c>
    </row>
    <row r="18" spans="1:7" s="31" customFormat="1" ht="25.5" x14ac:dyDescent="0.2">
      <c r="A18" s="75" t="s">
        <v>48</v>
      </c>
      <c r="B18" s="76"/>
      <c r="C18" s="60"/>
      <c r="D18" s="60"/>
      <c r="E18" s="60"/>
      <c r="F18" s="183"/>
      <c r="G18" s="61">
        <f t="shared" si="0"/>
        <v>0</v>
      </c>
    </row>
    <row r="19" spans="1:7" s="31" customFormat="1" ht="13.5" thickBot="1" x14ac:dyDescent="0.25">
      <c r="A19" s="75" t="s">
        <v>49</v>
      </c>
      <c r="B19" s="77"/>
      <c r="C19" s="78"/>
      <c r="D19" s="78"/>
      <c r="E19" s="78">
        <v>660</v>
      </c>
      <c r="F19" s="194">
        <v>660</v>
      </c>
      <c r="G19" s="64">
        <f t="shared" si="0"/>
        <v>0</v>
      </c>
    </row>
    <row r="20" spans="1:7" s="35" customFormat="1" ht="14.25" customHeight="1" thickBot="1" x14ac:dyDescent="0.25">
      <c r="A20" s="68" t="s">
        <v>50</v>
      </c>
      <c r="B20" s="69">
        <f>SUM(B14:B19)</f>
        <v>0</v>
      </c>
      <c r="C20" s="34">
        <f>SUM(C14:C19)</f>
        <v>0</v>
      </c>
      <c r="D20" s="34">
        <f>SUM(D14:D19)</f>
        <v>0</v>
      </c>
      <c r="E20" s="34">
        <f>E17+E16+E14</f>
        <v>1140</v>
      </c>
      <c r="F20" s="191">
        <f>F17+F16+F14</f>
        <v>1140</v>
      </c>
      <c r="G20" s="68">
        <f t="shared" si="0"/>
        <v>0</v>
      </c>
    </row>
    <row r="21" spans="1:7" s="35" customFormat="1" ht="15.75" customHeight="1" thickBot="1" x14ac:dyDescent="0.25">
      <c r="A21" s="79" t="s">
        <v>51</v>
      </c>
      <c r="B21" s="80"/>
      <c r="C21" s="81"/>
      <c r="D21" s="81"/>
      <c r="E21" s="81">
        <f>E20+E13</f>
        <v>45533</v>
      </c>
      <c r="F21" s="195">
        <f>F20+F13</f>
        <v>45808</v>
      </c>
      <c r="G21" s="68">
        <f t="shared" si="0"/>
        <v>275</v>
      </c>
    </row>
    <row r="22" spans="1:7" s="31" customFormat="1" ht="12.75" x14ac:dyDescent="0.2">
      <c r="A22" s="82" t="s">
        <v>52</v>
      </c>
      <c r="B22" s="54"/>
      <c r="C22" s="55"/>
      <c r="D22" s="55"/>
      <c r="E22" s="56">
        <f>SUM(E23:E24)</f>
        <v>4500</v>
      </c>
      <c r="F22" s="182">
        <f>SUM(F23:F24)</f>
        <v>4277</v>
      </c>
      <c r="G22" s="94">
        <f t="shared" si="0"/>
        <v>-223</v>
      </c>
    </row>
    <row r="23" spans="1:7" s="31" customFormat="1" ht="12.75" x14ac:dyDescent="0.2">
      <c r="A23" s="71" t="s">
        <v>53</v>
      </c>
      <c r="B23" s="58"/>
      <c r="C23" s="59"/>
      <c r="D23" s="59"/>
      <c r="E23" s="60">
        <v>271</v>
      </c>
      <c r="F23" s="183">
        <f>271-223</f>
        <v>48</v>
      </c>
      <c r="G23" s="61">
        <f t="shared" si="0"/>
        <v>-223</v>
      </c>
    </row>
    <row r="24" spans="1:7" s="31" customFormat="1" ht="13.5" thickBot="1" x14ac:dyDescent="0.25">
      <c r="A24" s="83" t="s">
        <v>54</v>
      </c>
      <c r="B24" s="84"/>
      <c r="C24" s="85"/>
      <c r="D24" s="85"/>
      <c r="E24" s="86">
        <v>4229</v>
      </c>
      <c r="F24" s="186">
        <v>4229</v>
      </c>
      <c r="G24" s="64">
        <f t="shared" si="0"/>
        <v>0</v>
      </c>
    </row>
    <row r="25" spans="1:7" s="35" customFormat="1" ht="15.75" customHeight="1" thickBot="1" x14ac:dyDescent="0.25">
      <c r="A25" s="68" t="s">
        <v>55</v>
      </c>
      <c r="B25" s="69"/>
      <c r="C25" s="34"/>
      <c r="D25" s="34"/>
      <c r="E25" s="34">
        <f>SUM(E22)</f>
        <v>4500</v>
      </c>
      <c r="F25" s="191">
        <f>SUM(F22)</f>
        <v>4277</v>
      </c>
      <c r="G25" s="68">
        <f t="shared" si="0"/>
        <v>-223</v>
      </c>
    </row>
    <row r="26" spans="1:7" s="35" customFormat="1" ht="15.75" customHeight="1" thickBot="1" x14ac:dyDescent="0.25">
      <c r="A26" s="87" t="s">
        <v>24</v>
      </c>
      <c r="B26" s="88" t="e">
        <f>B13+B20+B22+#REF!</f>
        <v>#REF!</v>
      </c>
      <c r="C26" s="36">
        <f>C13+C20+C22</f>
        <v>0</v>
      </c>
      <c r="D26" s="36" t="e">
        <f>D13+D20+D22+#REF!</f>
        <v>#REF!</v>
      </c>
      <c r="E26" s="36">
        <f>E13+E20+E22</f>
        <v>50033</v>
      </c>
      <c r="F26" s="196">
        <f>F13+F20+F22</f>
        <v>50085</v>
      </c>
      <c r="G26" s="87">
        <f t="shared" si="0"/>
        <v>52</v>
      </c>
    </row>
    <row r="27" spans="1:7" s="31" customFormat="1" ht="12.75" x14ac:dyDescent="0.2"/>
    <row r="28" spans="1:7" s="31" customFormat="1" ht="13.5" thickBot="1" x14ac:dyDescent="0.25">
      <c r="A28" s="220" t="s">
        <v>25</v>
      </c>
      <c r="B28" s="220"/>
      <c r="C28" s="220"/>
      <c r="D28" s="220"/>
      <c r="E28" s="220"/>
      <c r="F28" s="220"/>
    </row>
    <row r="29" spans="1:7" s="31" customFormat="1" ht="45.75" customHeight="1" thickBot="1" x14ac:dyDescent="0.25">
      <c r="A29" s="89" t="s">
        <v>23</v>
      </c>
      <c r="B29" s="90" t="s">
        <v>56</v>
      </c>
      <c r="C29" s="91" t="s">
        <v>31</v>
      </c>
      <c r="D29" s="92" t="s">
        <v>32</v>
      </c>
      <c r="E29" s="90" t="s">
        <v>130</v>
      </c>
      <c r="F29" s="205" t="s">
        <v>143</v>
      </c>
      <c r="G29" s="197" t="s">
        <v>145</v>
      </c>
    </row>
    <row r="30" spans="1:7" s="31" customFormat="1" ht="12.75" x14ac:dyDescent="0.2">
      <c r="A30" s="53" t="s">
        <v>0</v>
      </c>
      <c r="B30" s="70"/>
      <c r="C30" s="30"/>
      <c r="D30" s="30"/>
      <c r="E30" s="30">
        <v>6233</v>
      </c>
      <c r="F30" s="192">
        <f>6233+113</f>
        <v>6346</v>
      </c>
      <c r="G30" s="94">
        <f t="shared" ref="G30:G49" si="1">F30-E30</f>
        <v>113</v>
      </c>
    </row>
    <row r="31" spans="1:7" s="31" customFormat="1" ht="12.75" x14ac:dyDescent="0.2">
      <c r="A31" s="61" t="s">
        <v>26</v>
      </c>
      <c r="B31" s="74"/>
      <c r="C31" s="32"/>
      <c r="D31" s="32"/>
      <c r="E31" s="32">
        <v>1678</v>
      </c>
      <c r="F31" s="184">
        <f>1678+31</f>
        <v>1709</v>
      </c>
      <c r="G31" s="61">
        <f t="shared" si="1"/>
        <v>31</v>
      </c>
    </row>
    <row r="32" spans="1:7" s="31" customFormat="1" ht="12.75" x14ac:dyDescent="0.2">
      <c r="A32" s="61" t="s">
        <v>1</v>
      </c>
      <c r="B32" s="74"/>
      <c r="C32" s="32"/>
      <c r="D32" s="32"/>
      <c r="E32" s="32">
        <v>20616</v>
      </c>
      <c r="F32" s="184">
        <f>20616-25</f>
        <v>20591</v>
      </c>
      <c r="G32" s="61">
        <f t="shared" si="1"/>
        <v>-25</v>
      </c>
    </row>
    <row r="33" spans="1:7" s="31" customFormat="1" ht="12.75" x14ac:dyDescent="0.2">
      <c r="A33" s="61" t="s">
        <v>27</v>
      </c>
      <c r="B33" s="74"/>
      <c r="C33" s="32"/>
      <c r="D33" s="32"/>
      <c r="E33" s="32">
        <v>1073</v>
      </c>
      <c r="F33" s="184">
        <v>1073</v>
      </c>
      <c r="G33" s="61">
        <f t="shared" si="1"/>
        <v>0</v>
      </c>
    </row>
    <row r="34" spans="1:7" s="31" customFormat="1" ht="12.75" x14ac:dyDescent="0.2">
      <c r="A34" s="61" t="s">
        <v>57</v>
      </c>
      <c r="B34" s="74"/>
      <c r="C34" s="32"/>
      <c r="D34" s="32"/>
      <c r="E34" s="32">
        <f>SUM(E35:E38)</f>
        <v>15364</v>
      </c>
      <c r="F34" s="184">
        <f>SUM(F35:F38)</f>
        <v>13644</v>
      </c>
      <c r="G34" s="206">
        <f t="shared" si="1"/>
        <v>-1720</v>
      </c>
    </row>
    <row r="35" spans="1:7" s="31" customFormat="1" ht="12.75" x14ac:dyDescent="0.2">
      <c r="A35" s="71" t="s">
        <v>58</v>
      </c>
      <c r="B35" s="76"/>
      <c r="C35" s="60"/>
      <c r="D35" s="60"/>
      <c r="E35" s="60"/>
      <c r="F35" s="183"/>
      <c r="G35" s="206">
        <f t="shared" si="1"/>
        <v>0</v>
      </c>
    </row>
    <row r="36" spans="1:7" s="31" customFormat="1" ht="12.75" x14ac:dyDescent="0.2">
      <c r="A36" s="71" t="s">
        <v>59</v>
      </c>
      <c r="B36" s="76"/>
      <c r="C36" s="60"/>
      <c r="D36" s="60"/>
      <c r="E36" s="60">
        <v>7004</v>
      </c>
      <c r="F36" s="183">
        <f>7004+223</f>
        <v>7227</v>
      </c>
      <c r="G36" s="206">
        <f t="shared" si="1"/>
        <v>223</v>
      </c>
    </row>
    <row r="37" spans="1:7" s="31" customFormat="1" ht="12.75" x14ac:dyDescent="0.2">
      <c r="A37" s="71" t="s">
        <v>60</v>
      </c>
      <c r="B37" s="76"/>
      <c r="C37" s="60"/>
      <c r="D37" s="60"/>
      <c r="E37" s="60">
        <v>2567</v>
      </c>
      <c r="F37" s="183">
        <f>2567-1000</f>
        <v>1567</v>
      </c>
      <c r="G37" s="61">
        <f t="shared" si="1"/>
        <v>-1000</v>
      </c>
    </row>
    <row r="38" spans="1:7" s="31" customFormat="1" ht="13.5" thickBot="1" x14ac:dyDescent="0.25">
      <c r="A38" s="71" t="s">
        <v>61</v>
      </c>
      <c r="B38" s="93"/>
      <c r="C38" s="33"/>
      <c r="D38" s="33"/>
      <c r="E38" s="33">
        <f>5465+300+28</f>
        <v>5793</v>
      </c>
      <c r="F38" s="202">
        <f>5465+300+28-943</f>
        <v>4850</v>
      </c>
      <c r="G38" s="64">
        <f t="shared" si="1"/>
        <v>-943</v>
      </c>
    </row>
    <row r="39" spans="1:7" s="31" customFormat="1" ht="13.5" thickBot="1" x14ac:dyDescent="0.25">
      <c r="A39" s="68" t="s">
        <v>62</v>
      </c>
      <c r="B39" s="69">
        <f>SUM(B30:B38)</f>
        <v>0</v>
      </c>
      <c r="C39" s="34">
        <f>SUM(C30:C38)</f>
        <v>0</v>
      </c>
      <c r="D39" s="34">
        <f>SUM(D30:D38)</f>
        <v>0</v>
      </c>
      <c r="E39" s="34">
        <f>E30+E31+E32+E33+E34</f>
        <v>44964</v>
      </c>
      <c r="F39" s="191">
        <f>F30+F31+F32+F33+F34</f>
        <v>43363</v>
      </c>
      <c r="G39" s="203">
        <f t="shared" si="1"/>
        <v>-1601</v>
      </c>
    </row>
    <row r="40" spans="1:7" s="31" customFormat="1" ht="12.75" x14ac:dyDescent="0.2">
      <c r="A40" s="53" t="s">
        <v>34</v>
      </c>
      <c r="B40" s="74"/>
      <c r="C40" s="32"/>
      <c r="D40" s="32"/>
      <c r="E40" s="32">
        <v>1895</v>
      </c>
      <c r="F40" s="184">
        <f>1895+885</f>
        <v>2780</v>
      </c>
      <c r="G40" s="94">
        <f t="shared" si="1"/>
        <v>885</v>
      </c>
    </row>
    <row r="41" spans="1:7" s="31" customFormat="1" ht="12.75" x14ac:dyDescent="0.2">
      <c r="A41" s="94" t="s">
        <v>21</v>
      </c>
      <c r="B41" s="70"/>
      <c r="C41" s="30"/>
      <c r="D41" s="30"/>
      <c r="E41" s="30">
        <v>3000</v>
      </c>
      <c r="F41" s="192">
        <f>3000-2</f>
        <v>2998</v>
      </c>
      <c r="G41" s="61">
        <f t="shared" si="1"/>
        <v>-2</v>
      </c>
    </row>
    <row r="42" spans="1:7" s="31" customFormat="1" ht="12.75" x14ac:dyDescent="0.2">
      <c r="A42" s="61" t="s">
        <v>63</v>
      </c>
      <c r="B42" s="74"/>
      <c r="C42" s="32"/>
      <c r="D42" s="32"/>
      <c r="E42" s="32">
        <f>SUM(E43:E45)</f>
        <v>174</v>
      </c>
      <c r="F42" s="184">
        <f>SUM(F43:F45)</f>
        <v>252</v>
      </c>
      <c r="G42" s="61">
        <f t="shared" si="1"/>
        <v>78</v>
      </c>
    </row>
    <row r="43" spans="1:7" s="31" customFormat="1" ht="12.75" x14ac:dyDescent="0.2">
      <c r="A43" s="71" t="s">
        <v>64</v>
      </c>
      <c r="B43" s="76"/>
      <c r="C43" s="60"/>
      <c r="D43" s="60"/>
      <c r="E43" s="60"/>
      <c r="F43" s="183"/>
      <c r="G43" s="61">
        <f t="shared" si="1"/>
        <v>0</v>
      </c>
    </row>
    <row r="44" spans="1:7" s="31" customFormat="1" ht="12.75" x14ac:dyDescent="0.2">
      <c r="A44" s="71" t="s">
        <v>65</v>
      </c>
      <c r="B44" s="76"/>
      <c r="C44" s="60"/>
      <c r="D44" s="60"/>
      <c r="E44" s="60"/>
      <c r="F44" s="183">
        <v>2</v>
      </c>
      <c r="G44" s="61">
        <f t="shared" si="1"/>
        <v>2</v>
      </c>
    </row>
    <row r="45" spans="1:7" s="31" customFormat="1" ht="13.5" thickBot="1" x14ac:dyDescent="0.25">
      <c r="A45" s="71" t="s">
        <v>66</v>
      </c>
      <c r="B45" s="95"/>
      <c r="C45" s="86"/>
      <c r="D45" s="86"/>
      <c r="E45" s="86">
        <v>174</v>
      </c>
      <c r="F45" s="186">
        <f>174+76</f>
        <v>250</v>
      </c>
      <c r="G45" s="64">
        <f t="shared" si="1"/>
        <v>76</v>
      </c>
    </row>
    <row r="46" spans="1:7" s="31" customFormat="1" ht="13.5" thickBot="1" x14ac:dyDescent="0.25">
      <c r="A46" s="68" t="s">
        <v>67</v>
      </c>
      <c r="B46" s="69">
        <f>SUM(B40:B45)</f>
        <v>0</v>
      </c>
      <c r="C46" s="34">
        <f>SUM(C40:C45)</f>
        <v>0</v>
      </c>
      <c r="D46" s="34">
        <f>SUM(D40:D45)</f>
        <v>0</v>
      </c>
      <c r="E46" s="34">
        <f>E40+E41+E42</f>
        <v>5069</v>
      </c>
      <c r="F46" s="191">
        <f>F40+F41+F42</f>
        <v>6030</v>
      </c>
      <c r="G46" s="204">
        <f t="shared" si="1"/>
        <v>961</v>
      </c>
    </row>
    <row r="47" spans="1:7" s="35" customFormat="1" ht="15.75" customHeight="1" thickBot="1" x14ac:dyDescent="0.25">
      <c r="A47" s="79" t="s">
        <v>68</v>
      </c>
      <c r="B47" s="80"/>
      <c r="C47" s="81"/>
      <c r="D47" s="81"/>
      <c r="E47" s="81">
        <f>E46+E39</f>
        <v>50033</v>
      </c>
      <c r="F47" s="195">
        <f>F46+F39</f>
        <v>49393</v>
      </c>
      <c r="G47" s="68">
        <f t="shared" si="1"/>
        <v>-640</v>
      </c>
    </row>
    <row r="48" spans="1:7" s="31" customFormat="1" ht="15.75" customHeight="1" thickBot="1" x14ac:dyDescent="0.25">
      <c r="A48" s="96" t="s">
        <v>69</v>
      </c>
      <c r="B48" s="97"/>
      <c r="C48" s="98"/>
      <c r="D48" s="98"/>
      <c r="E48" s="99">
        <v>0</v>
      </c>
      <c r="F48" s="187">
        <v>692</v>
      </c>
      <c r="G48" s="204">
        <f t="shared" si="1"/>
        <v>692</v>
      </c>
    </row>
    <row r="49" spans="1:8" s="35" customFormat="1" ht="15.75" customHeight="1" thickBot="1" x14ac:dyDescent="0.25">
      <c r="A49" s="87" t="s">
        <v>28</v>
      </c>
      <c r="B49" s="88" t="e">
        <f>B39+B46+B48+#REF!</f>
        <v>#REF!</v>
      </c>
      <c r="C49" s="36">
        <f>C39+C46+C48</f>
        <v>0</v>
      </c>
      <c r="D49" s="36" t="e">
        <f>D39+D46+D48+#REF!</f>
        <v>#REF!</v>
      </c>
      <c r="E49" s="36">
        <f>E48+E47</f>
        <v>50033</v>
      </c>
      <c r="F49" s="196">
        <f>F48+F47</f>
        <v>50085</v>
      </c>
      <c r="G49" s="68">
        <f t="shared" si="1"/>
        <v>52</v>
      </c>
      <c r="H49" s="35" t="s">
        <v>147</v>
      </c>
    </row>
    <row r="52" spans="1:8" x14ac:dyDescent="0.25">
      <c r="A52" s="100"/>
      <c r="B52" s="100"/>
      <c r="C52" s="100"/>
      <c r="D52" s="100"/>
      <c r="E52" s="100"/>
      <c r="F52" s="100"/>
    </row>
  </sheetData>
  <mergeCells count="6">
    <mergeCell ref="A28:F28"/>
    <mergeCell ref="A3:G3"/>
    <mergeCell ref="A2:G2"/>
    <mergeCell ref="A1:G1"/>
    <mergeCell ref="A4:G4"/>
    <mergeCell ref="A5:F5"/>
  </mergeCells>
  <pageMargins left="0.15748031496062992" right="0.15748031496062992" top="0.6692913385826772" bottom="0.70866141732283472" header="0.51181102362204722" footer="0.51181102362204722"/>
  <pageSetup paperSize="9" orientation="portrait" horizontalDpi="36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SheetLayoutView="100" workbookViewId="0">
      <selection activeCell="B1" sqref="B1"/>
    </sheetView>
  </sheetViews>
  <sheetFormatPr defaultRowHeight="12.75" x14ac:dyDescent="0.2"/>
  <cols>
    <col min="1" max="1" width="2.85546875" style="104" customWidth="1"/>
    <col min="2" max="2" width="92.85546875" style="104" customWidth="1"/>
    <col min="3" max="4" width="14.7109375" style="113" customWidth="1"/>
    <col min="5" max="5" width="9.85546875" style="104" bestFit="1" customWidth="1"/>
    <col min="6" max="6" width="4.85546875" style="104" customWidth="1"/>
    <col min="7" max="16384" width="9.140625" style="104"/>
  </cols>
  <sheetData>
    <row r="1" spans="1:5" s="103" customFormat="1" ht="15" customHeight="1" x14ac:dyDescent="0.25">
      <c r="A1" s="101"/>
      <c r="B1" s="101" t="s">
        <v>166</v>
      </c>
      <c r="C1" s="102"/>
      <c r="D1" s="102"/>
    </row>
    <row r="2" spans="1:5" s="103" customFormat="1" ht="15" customHeight="1" x14ac:dyDescent="0.25">
      <c r="A2" s="101"/>
      <c r="B2" s="101" t="s">
        <v>146</v>
      </c>
      <c r="C2" s="102"/>
      <c r="D2" s="102"/>
    </row>
    <row r="3" spans="1:5" x14ac:dyDescent="0.2">
      <c r="A3" s="223" t="s">
        <v>131</v>
      </c>
      <c r="B3" s="223"/>
      <c r="C3" s="223"/>
      <c r="D3" s="223"/>
    </row>
    <row r="4" spans="1:5" s="105" customFormat="1" ht="34.5" x14ac:dyDescent="0.25">
      <c r="B4" s="105" t="s">
        <v>6</v>
      </c>
      <c r="C4" s="106" t="s">
        <v>132</v>
      </c>
      <c r="D4" s="106" t="s">
        <v>144</v>
      </c>
      <c r="E4" s="188" t="s">
        <v>145</v>
      </c>
    </row>
    <row r="5" spans="1:5" s="108" customFormat="1" x14ac:dyDescent="0.2">
      <c r="A5" s="107" t="s">
        <v>134</v>
      </c>
      <c r="B5" s="107"/>
      <c r="C5" s="107"/>
      <c r="D5" s="107"/>
      <c r="E5" s="107"/>
    </row>
    <row r="6" spans="1:5" s="109" customFormat="1" ht="13.35" customHeight="1" x14ac:dyDescent="0.2">
      <c r="B6" s="110" t="s">
        <v>7</v>
      </c>
      <c r="C6" s="111">
        <f>C7+C8+C13+C16+C14+C15+C17</f>
        <v>13965731</v>
      </c>
      <c r="D6" s="189">
        <f>D7+D8+D13+D16+D14+D15+D17</f>
        <v>13965731</v>
      </c>
      <c r="E6" s="189">
        <f>E7+E8+E13+E16+E14+E15+E17</f>
        <v>0</v>
      </c>
    </row>
    <row r="7" spans="1:5" ht="13.35" customHeight="1" x14ac:dyDescent="0.2">
      <c r="B7" s="112" t="s">
        <v>8</v>
      </c>
      <c r="C7" s="113">
        <v>0</v>
      </c>
      <c r="D7" s="113">
        <v>0</v>
      </c>
      <c r="E7" s="113">
        <f>D7-C7</f>
        <v>0</v>
      </c>
    </row>
    <row r="8" spans="1:5" ht="13.35" customHeight="1" x14ac:dyDescent="0.2">
      <c r="B8" s="114" t="s">
        <v>9</v>
      </c>
      <c r="C8" s="113">
        <v>7718906</v>
      </c>
      <c r="D8" s="113">
        <v>7718906</v>
      </c>
      <c r="E8" s="113">
        <f>D8-C8</f>
        <v>0</v>
      </c>
    </row>
    <row r="9" spans="1:5" ht="13.35" customHeight="1" x14ac:dyDescent="0.2">
      <c r="B9" s="115" t="s">
        <v>70</v>
      </c>
      <c r="C9" s="113">
        <v>2091740</v>
      </c>
      <c r="D9" s="113">
        <v>2091740</v>
      </c>
      <c r="E9" s="113">
        <f t="shared" ref="E9:E17" si="0">D9-C9</f>
        <v>0</v>
      </c>
    </row>
    <row r="10" spans="1:5" ht="13.35" customHeight="1" x14ac:dyDescent="0.2">
      <c r="B10" s="116" t="s">
        <v>71</v>
      </c>
      <c r="C10" s="113">
        <v>3328000</v>
      </c>
      <c r="D10" s="113">
        <v>3328000</v>
      </c>
      <c r="E10" s="113">
        <f t="shared" si="0"/>
        <v>0</v>
      </c>
    </row>
    <row r="11" spans="1:5" ht="13.35" customHeight="1" x14ac:dyDescent="0.2">
      <c r="B11" s="116" t="s">
        <v>72</v>
      </c>
      <c r="C11" s="113">
        <v>178986</v>
      </c>
      <c r="D11" s="113">
        <v>178986</v>
      </c>
      <c r="E11" s="113">
        <f t="shared" si="0"/>
        <v>0</v>
      </c>
    </row>
    <row r="12" spans="1:5" ht="13.35" customHeight="1" x14ac:dyDescent="0.2">
      <c r="B12" s="116" t="s">
        <v>73</v>
      </c>
      <c r="C12" s="113">
        <v>2120180</v>
      </c>
      <c r="D12" s="113">
        <v>2120180</v>
      </c>
      <c r="E12" s="113">
        <f t="shared" si="0"/>
        <v>0</v>
      </c>
    </row>
    <row r="13" spans="1:5" ht="13.35" customHeight="1" x14ac:dyDescent="0.2">
      <c r="B13" s="112" t="s">
        <v>74</v>
      </c>
      <c r="C13" s="113">
        <v>4878854</v>
      </c>
      <c r="D13" s="113">
        <v>4878854</v>
      </c>
      <c r="E13" s="113">
        <f t="shared" si="0"/>
        <v>0</v>
      </c>
    </row>
    <row r="14" spans="1:5" ht="13.35" customHeight="1" x14ac:dyDescent="0.2">
      <c r="B14" s="112" t="s">
        <v>75</v>
      </c>
      <c r="C14" s="113">
        <v>5100</v>
      </c>
      <c r="D14" s="113">
        <v>5100</v>
      </c>
      <c r="E14" s="113">
        <f t="shared" si="0"/>
        <v>0</v>
      </c>
    </row>
    <row r="15" spans="1:5" ht="13.35" customHeight="1" x14ac:dyDescent="0.2">
      <c r="B15" s="112" t="s">
        <v>76</v>
      </c>
      <c r="C15" s="113">
        <v>1334550</v>
      </c>
      <c r="D15" s="113">
        <v>1334550</v>
      </c>
      <c r="E15" s="113">
        <f t="shared" si="0"/>
        <v>0</v>
      </c>
    </row>
    <row r="16" spans="1:5" ht="13.35" customHeight="1" x14ac:dyDescent="0.2">
      <c r="B16" s="112" t="s">
        <v>77</v>
      </c>
      <c r="C16" s="113">
        <v>0</v>
      </c>
      <c r="D16" s="113">
        <v>0</v>
      </c>
      <c r="E16" s="113">
        <f t="shared" si="0"/>
        <v>0</v>
      </c>
    </row>
    <row r="17" spans="2:5" ht="13.35" customHeight="1" x14ac:dyDescent="0.2">
      <c r="B17" s="112" t="s">
        <v>142</v>
      </c>
      <c r="C17" s="113">
        <v>28321</v>
      </c>
      <c r="D17" s="113">
        <v>28321</v>
      </c>
      <c r="E17" s="113">
        <f t="shared" si="0"/>
        <v>0</v>
      </c>
    </row>
    <row r="18" spans="2:5" ht="13.35" customHeight="1" x14ac:dyDescent="0.2">
      <c r="B18" s="117" t="s">
        <v>10</v>
      </c>
      <c r="C18" s="118">
        <f>C19+C20+C21+C22</f>
        <v>0</v>
      </c>
      <c r="D18" s="118">
        <f>D19+D20+D21+D22</f>
        <v>0</v>
      </c>
      <c r="E18" s="118">
        <f>E19+E20+E21+E22</f>
        <v>0</v>
      </c>
    </row>
    <row r="19" spans="2:5" ht="13.35" customHeight="1" x14ac:dyDescent="0.2">
      <c r="B19" s="119" t="s">
        <v>78</v>
      </c>
      <c r="C19" s="113">
        <v>0</v>
      </c>
      <c r="D19" s="113">
        <v>0</v>
      </c>
      <c r="E19" s="113">
        <f>D19-C19</f>
        <v>0</v>
      </c>
    </row>
    <row r="20" spans="2:5" ht="13.35" customHeight="1" x14ac:dyDescent="0.2">
      <c r="B20" s="120" t="s">
        <v>79</v>
      </c>
      <c r="C20" s="113">
        <v>0</v>
      </c>
      <c r="D20" s="113">
        <v>0</v>
      </c>
      <c r="E20" s="113">
        <f t="shared" ref="E20:E22" si="1">D20-C20</f>
        <v>0</v>
      </c>
    </row>
    <row r="21" spans="2:5" ht="13.35" customHeight="1" x14ac:dyDescent="0.2">
      <c r="B21" s="112" t="s">
        <v>80</v>
      </c>
      <c r="C21" s="113">
        <v>0</v>
      </c>
      <c r="D21" s="113">
        <v>0</v>
      </c>
      <c r="E21" s="113">
        <f t="shared" si="1"/>
        <v>0</v>
      </c>
    </row>
    <row r="22" spans="2:5" ht="13.35" customHeight="1" x14ac:dyDescent="0.2">
      <c r="B22" s="112" t="s">
        <v>81</v>
      </c>
      <c r="C22" s="113">
        <v>0</v>
      </c>
      <c r="D22" s="113">
        <v>0</v>
      </c>
      <c r="E22" s="113">
        <f t="shared" si="1"/>
        <v>0</v>
      </c>
    </row>
    <row r="23" spans="2:5" ht="13.35" customHeight="1" x14ac:dyDescent="0.2">
      <c r="B23" s="117" t="s">
        <v>11</v>
      </c>
      <c r="C23" s="118">
        <f>C24+C25+C26+C27+C28+C29</f>
        <v>2171218</v>
      </c>
      <c r="D23" s="118">
        <f>D24+D25+D26+D27+D28+D29</f>
        <v>2171218</v>
      </c>
      <c r="E23" s="118">
        <f>E24+E25+E26+E27+E28+E29</f>
        <v>0</v>
      </c>
    </row>
    <row r="24" spans="2:5" ht="13.35" customHeight="1" x14ac:dyDescent="0.2">
      <c r="B24" s="112" t="s">
        <v>82</v>
      </c>
      <c r="C24" s="113">
        <v>0</v>
      </c>
      <c r="D24" s="113">
        <v>0</v>
      </c>
      <c r="E24" s="113">
        <f>D24-C24</f>
        <v>0</v>
      </c>
    </row>
    <row r="25" spans="2:5" ht="13.35" customHeight="1" x14ac:dyDescent="0.2">
      <c r="B25" s="112" t="s">
        <v>83</v>
      </c>
      <c r="C25" s="113">
        <v>2171218</v>
      </c>
      <c r="D25" s="113">
        <v>2171218</v>
      </c>
      <c r="E25" s="113">
        <f t="shared" ref="E25:E29" si="2">D25-C25</f>
        <v>0</v>
      </c>
    </row>
    <row r="26" spans="2:5" ht="13.35" customHeight="1" x14ac:dyDescent="0.2">
      <c r="B26" s="112" t="s">
        <v>84</v>
      </c>
      <c r="C26" s="113">
        <v>0</v>
      </c>
      <c r="D26" s="113">
        <v>0</v>
      </c>
      <c r="E26" s="113">
        <f t="shared" si="2"/>
        <v>0</v>
      </c>
    </row>
    <row r="27" spans="2:5" ht="26.25" customHeight="1" x14ac:dyDescent="0.2">
      <c r="B27" s="112" t="s">
        <v>85</v>
      </c>
      <c r="C27" s="113">
        <v>0</v>
      </c>
      <c r="D27" s="113">
        <v>0</v>
      </c>
      <c r="E27" s="113">
        <f t="shared" si="2"/>
        <v>0</v>
      </c>
    </row>
    <row r="28" spans="2:5" ht="13.35" customHeight="1" x14ac:dyDescent="0.2">
      <c r="B28" s="112" t="s">
        <v>86</v>
      </c>
      <c r="C28" s="113">
        <v>0</v>
      </c>
      <c r="D28" s="113">
        <v>0</v>
      </c>
      <c r="E28" s="113">
        <f t="shared" si="2"/>
        <v>0</v>
      </c>
    </row>
    <row r="29" spans="2:5" ht="13.35" customHeight="1" x14ac:dyDescent="0.2">
      <c r="B29" s="112" t="s">
        <v>87</v>
      </c>
      <c r="C29" s="113">
        <v>0</v>
      </c>
      <c r="D29" s="113">
        <v>0</v>
      </c>
      <c r="E29" s="113">
        <f t="shared" si="2"/>
        <v>0</v>
      </c>
    </row>
    <row r="30" spans="2:5" ht="13.35" customHeight="1" x14ac:dyDescent="0.2">
      <c r="B30" s="117" t="s">
        <v>88</v>
      </c>
      <c r="C30" s="118">
        <f>SUM(C31:C32)</f>
        <v>1200000</v>
      </c>
      <c r="D30" s="118">
        <f>SUM(D31:D32)</f>
        <v>1200000</v>
      </c>
      <c r="E30" s="118">
        <f>SUM(E31:E32)</f>
        <v>0</v>
      </c>
    </row>
    <row r="31" spans="2:5" ht="13.35" customHeight="1" x14ac:dyDescent="0.2">
      <c r="B31" s="112" t="s">
        <v>89</v>
      </c>
      <c r="C31" s="113">
        <v>1200000</v>
      </c>
      <c r="D31" s="113">
        <v>1200000</v>
      </c>
      <c r="E31" s="113">
        <f>D31-C31</f>
        <v>0</v>
      </c>
    </row>
    <row r="32" spans="2:5" ht="13.35" customHeight="1" x14ac:dyDescent="0.2">
      <c r="B32" s="112" t="s">
        <v>90</v>
      </c>
      <c r="C32" s="113">
        <v>0</v>
      </c>
      <c r="D32" s="113">
        <v>0</v>
      </c>
      <c r="E32" s="113">
        <f>D32-C32</f>
        <v>0</v>
      </c>
    </row>
    <row r="33" spans="1:6" ht="13.35" customHeight="1" x14ac:dyDescent="0.2">
      <c r="B33" s="117" t="s">
        <v>91</v>
      </c>
      <c r="C33" s="118">
        <v>-121146</v>
      </c>
      <c r="D33" s="118">
        <v>-121146</v>
      </c>
      <c r="E33" s="190"/>
    </row>
    <row r="34" spans="1:6" ht="13.35" customHeight="1" x14ac:dyDescent="0.2">
      <c r="B34" s="117" t="s">
        <v>122</v>
      </c>
      <c r="C34" s="176">
        <v>0</v>
      </c>
      <c r="D34" s="176">
        <v>0</v>
      </c>
      <c r="E34" s="190"/>
    </row>
    <row r="35" spans="1:6" s="121" customFormat="1" ht="16.5" customHeight="1" x14ac:dyDescent="0.2">
      <c r="B35" s="122" t="s">
        <v>12</v>
      </c>
      <c r="C35" s="123">
        <f>C6+C18+C23+C30</f>
        <v>17336949</v>
      </c>
      <c r="D35" s="123">
        <f>D6+D18+D23+D30</f>
        <v>17336949</v>
      </c>
      <c r="E35" s="123">
        <f>E6+E18+E23+E30</f>
        <v>0</v>
      </c>
    </row>
    <row r="36" spans="1:6" ht="12.75" customHeight="1" x14ac:dyDescent="0.2">
      <c r="B36" s="124"/>
    </row>
    <row r="37" spans="1:6" ht="15.75" x14ac:dyDescent="0.25">
      <c r="A37" s="224" t="s">
        <v>160</v>
      </c>
      <c r="B37" s="224"/>
      <c r="C37" s="224"/>
      <c r="D37" s="224"/>
      <c r="E37" s="224"/>
    </row>
    <row r="38" spans="1:6" ht="18" customHeight="1" x14ac:dyDescent="0.2">
      <c r="A38" s="125"/>
      <c r="B38" s="112" t="s">
        <v>161</v>
      </c>
      <c r="C38" s="217">
        <v>0</v>
      </c>
      <c r="D38" s="218">
        <f>14606+28702+28702+28702+28702+28702</f>
        <v>158116</v>
      </c>
      <c r="E38" s="218">
        <f>D38-C38</f>
        <v>158116</v>
      </c>
    </row>
    <row r="39" spans="1:6" s="129" customFormat="1" ht="29.25" x14ac:dyDescent="0.25">
      <c r="A39" s="126"/>
      <c r="B39" s="127" t="s">
        <v>162</v>
      </c>
      <c r="C39" s="128">
        <f>C38</f>
        <v>0</v>
      </c>
      <c r="D39" s="128">
        <f>D38</f>
        <v>158116</v>
      </c>
      <c r="E39" s="128">
        <f>E38</f>
        <v>158116</v>
      </c>
    </row>
    <row r="40" spans="1:6" ht="14.25" x14ac:dyDescent="0.2">
      <c r="A40" s="126"/>
      <c r="B40" s="126"/>
      <c r="C40" s="126"/>
      <c r="D40" s="126"/>
      <c r="E40" s="126"/>
    </row>
    <row r="41" spans="1:6" s="132" customFormat="1" ht="18" customHeight="1" x14ac:dyDescent="0.25">
      <c r="A41" s="130"/>
      <c r="B41" s="130" t="s">
        <v>133</v>
      </c>
      <c r="C41" s="131">
        <f>C39+C35</f>
        <v>17336949</v>
      </c>
      <c r="D41" s="131">
        <f>D39+D35</f>
        <v>17495065</v>
      </c>
      <c r="E41" s="131">
        <f>E39+E35</f>
        <v>158116</v>
      </c>
      <c r="F41" s="132" t="s">
        <v>147</v>
      </c>
    </row>
    <row r="42" spans="1:6" ht="13.35" customHeight="1" x14ac:dyDescent="0.2"/>
    <row r="43" spans="1:6" ht="13.35" customHeight="1" x14ac:dyDescent="0.2">
      <c r="B43" s="133"/>
    </row>
    <row r="44" spans="1:6" s="108" customFormat="1" ht="13.35" customHeight="1" x14ac:dyDescent="0.2">
      <c r="B44" s="134"/>
      <c r="C44" s="135"/>
      <c r="D44" s="135"/>
    </row>
    <row r="45" spans="1:6" s="108" customFormat="1" ht="13.35" customHeight="1" x14ac:dyDescent="0.2">
      <c r="B45" s="136"/>
      <c r="C45" s="135"/>
      <c r="D45" s="135"/>
    </row>
    <row r="46" spans="1:6" s="108" customFormat="1" ht="13.35" customHeight="1" x14ac:dyDescent="0.2">
      <c r="B46" s="134"/>
      <c r="C46" s="135"/>
      <c r="D46" s="135"/>
    </row>
    <row r="47" spans="1:6" ht="13.35" customHeight="1" x14ac:dyDescent="0.2"/>
  </sheetData>
  <mergeCells count="2">
    <mergeCell ref="A3:D3"/>
    <mergeCell ref="A37:E37"/>
  </mergeCells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E1"/>
    </sheetView>
  </sheetViews>
  <sheetFormatPr defaultRowHeight="12.75" x14ac:dyDescent="0.2"/>
  <cols>
    <col min="1" max="1" width="3.7109375" style="1" customWidth="1"/>
    <col min="2" max="2" width="46.5703125" style="8" customWidth="1"/>
    <col min="3" max="5" width="10" style="1" customWidth="1"/>
    <col min="6" max="6" width="5.140625" style="1" customWidth="1"/>
    <col min="7" max="7" width="9.140625" style="1"/>
    <col min="8" max="8" width="9.42578125" style="1" customWidth="1"/>
    <col min="9" max="16384" width="9.140625" style="1"/>
  </cols>
  <sheetData>
    <row r="1" spans="1:7" ht="13.5" customHeight="1" x14ac:dyDescent="0.25">
      <c r="A1" s="225" t="s">
        <v>167</v>
      </c>
      <c r="B1" s="225"/>
      <c r="C1" s="225"/>
      <c r="D1" s="225"/>
      <c r="E1" s="225"/>
      <c r="F1" s="18"/>
      <c r="G1" s="19"/>
    </row>
    <row r="2" spans="1:7" ht="13.5" customHeight="1" x14ac:dyDescent="0.25">
      <c r="A2" s="225" t="s">
        <v>158</v>
      </c>
      <c r="B2" s="225"/>
      <c r="C2" s="225"/>
      <c r="D2" s="225"/>
      <c r="E2" s="225"/>
      <c r="F2" s="18"/>
      <c r="G2" s="19"/>
    </row>
    <row r="3" spans="1:7" x14ac:dyDescent="0.2">
      <c r="A3" s="18"/>
      <c r="C3" s="19"/>
      <c r="D3" s="19"/>
      <c r="E3" s="19"/>
      <c r="F3" s="18"/>
      <c r="G3" s="19"/>
    </row>
    <row r="4" spans="1:7" x14ac:dyDescent="0.2">
      <c r="A4" s="226" t="s">
        <v>135</v>
      </c>
      <c r="B4" s="226"/>
      <c r="C4" s="226"/>
      <c r="D4" s="226"/>
      <c r="E4" s="226"/>
      <c r="F4" s="50"/>
      <c r="G4" s="50"/>
    </row>
    <row r="5" spans="1:7" x14ac:dyDescent="0.2">
      <c r="A5" s="226" t="s">
        <v>139</v>
      </c>
      <c r="B5" s="226"/>
      <c r="C5" s="226"/>
      <c r="D5" s="226"/>
      <c r="E5" s="226"/>
      <c r="F5" s="2"/>
      <c r="G5" s="2"/>
    </row>
    <row r="6" spans="1:7" ht="38.25" x14ac:dyDescent="0.2">
      <c r="A6" s="2"/>
      <c r="B6" s="137"/>
      <c r="C6" s="137" t="s">
        <v>156</v>
      </c>
      <c r="D6" s="137" t="s">
        <v>157</v>
      </c>
      <c r="E6" s="215" t="s">
        <v>145</v>
      </c>
      <c r="F6" s="2"/>
      <c r="G6" s="2"/>
    </row>
    <row r="7" spans="1:7" s="22" customFormat="1" ht="15" customHeight="1" x14ac:dyDescent="0.2">
      <c r="A7" s="20" t="s">
        <v>2</v>
      </c>
      <c r="B7" s="138" t="s">
        <v>92</v>
      </c>
      <c r="C7" s="20"/>
      <c r="D7" s="20"/>
      <c r="E7" s="20"/>
      <c r="F7" s="20"/>
      <c r="G7" s="20"/>
    </row>
    <row r="8" spans="1:7" s="22" customFormat="1" ht="15" customHeight="1" x14ac:dyDescent="0.2">
      <c r="A8" s="139" t="s">
        <v>14</v>
      </c>
      <c r="B8" s="9" t="s">
        <v>93</v>
      </c>
      <c r="C8" s="48">
        <v>0</v>
      </c>
      <c r="D8" s="48">
        <v>0</v>
      </c>
      <c r="E8" s="48">
        <f>D8-C8</f>
        <v>0</v>
      </c>
      <c r="F8" s="20"/>
      <c r="G8" s="20"/>
    </row>
    <row r="9" spans="1:7" s="7" customFormat="1" ht="15" customHeight="1" x14ac:dyDescent="0.2">
      <c r="A9" s="139" t="s">
        <v>15</v>
      </c>
      <c r="B9" s="9" t="s">
        <v>116</v>
      </c>
      <c r="C9" s="48">
        <v>480000</v>
      </c>
      <c r="D9" s="48">
        <v>480000</v>
      </c>
      <c r="E9" s="48">
        <f t="shared" ref="E9:E41" si="0">D9-C9</f>
        <v>0</v>
      </c>
      <c r="F9" s="140"/>
      <c r="G9" s="15"/>
    </row>
    <row r="10" spans="1:7" s="3" customFormat="1" ht="15" customHeight="1" x14ac:dyDescent="0.2">
      <c r="B10" s="5" t="s">
        <v>3</v>
      </c>
      <c r="C10" s="25">
        <f>SUM(C8:C9)</f>
        <v>480000</v>
      </c>
      <c r="D10" s="25">
        <f>SUM(D8:D9)</f>
        <v>480000</v>
      </c>
      <c r="E10" s="25">
        <f t="shared" si="0"/>
        <v>0</v>
      </c>
      <c r="F10" s="21"/>
      <c r="G10" s="13"/>
    </row>
    <row r="11" spans="1:7" ht="15" customHeight="1" x14ac:dyDescent="0.2">
      <c r="C11" s="19"/>
      <c r="D11" s="19"/>
      <c r="E11" s="19"/>
      <c r="F11" s="23"/>
      <c r="G11" s="17"/>
    </row>
    <row r="12" spans="1:7" s="3" customFormat="1" ht="25.5" customHeight="1" x14ac:dyDescent="0.2">
      <c r="A12" s="141" t="s">
        <v>16</v>
      </c>
      <c r="B12" s="138" t="s">
        <v>45</v>
      </c>
      <c r="C12" s="14"/>
      <c r="D12" s="14"/>
      <c r="E12" s="14"/>
      <c r="G12" s="14"/>
    </row>
    <row r="13" spans="1:7" ht="15" customHeight="1" x14ac:dyDescent="0.2">
      <c r="A13" s="139" t="s">
        <v>14</v>
      </c>
      <c r="B13" s="9"/>
      <c r="C13" s="48">
        <v>0</v>
      </c>
      <c r="D13" s="48">
        <v>0</v>
      </c>
      <c r="E13" s="48">
        <f t="shared" si="0"/>
        <v>0</v>
      </c>
      <c r="F13" s="23"/>
      <c r="G13" s="17"/>
    </row>
    <row r="14" spans="1:7" ht="15" customHeight="1" x14ac:dyDescent="0.2">
      <c r="A14" s="10" t="s">
        <v>15</v>
      </c>
      <c r="B14" s="9"/>
      <c r="C14" s="48"/>
      <c r="D14" s="48"/>
      <c r="E14" s="48">
        <f t="shared" si="0"/>
        <v>0</v>
      </c>
      <c r="F14" s="23"/>
      <c r="G14" s="17"/>
    </row>
    <row r="15" spans="1:7" s="3" customFormat="1" ht="15" customHeight="1" x14ac:dyDescent="0.2">
      <c r="B15" s="5" t="s">
        <v>3</v>
      </c>
      <c r="C15" s="25">
        <f>SUM(C13:C14)</f>
        <v>0</v>
      </c>
      <c r="D15" s="25">
        <f>SUM(D13:D14)</f>
        <v>0</v>
      </c>
      <c r="E15" s="25">
        <f t="shared" si="0"/>
        <v>0</v>
      </c>
      <c r="G15" s="13"/>
    </row>
    <row r="16" spans="1:7" ht="15" customHeight="1" x14ac:dyDescent="0.2">
      <c r="B16" s="142"/>
      <c r="C16" s="4"/>
      <c r="D16" s="4"/>
      <c r="E16" s="4"/>
      <c r="G16" s="4"/>
    </row>
    <row r="17" spans="1:7" s="3" customFormat="1" ht="15" customHeight="1" x14ac:dyDescent="0.2">
      <c r="A17" s="3" t="s">
        <v>19</v>
      </c>
      <c r="B17" s="138" t="s">
        <v>33</v>
      </c>
      <c r="C17" s="14"/>
      <c r="D17" s="14"/>
      <c r="E17" s="14"/>
      <c r="G17" s="14"/>
    </row>
    <row r="18" spans="1:7" s="3" customFormat="1" ht="28.5" customHeight="1" x14ac:dyDescent="0.2">
      <c r="A18" s="143" t="s">
        <v>14</v>
      </c>
      <c r="B18" s="144" t="s">
        <v>94</v>
      </c>
      <c r="C18" s="14"/>
      <c r="D18" s="14"/>
      <c r="E18" s="14"/>
      <c r="G18" s="14"/>
    </row>
    <row r="19" spans="1:7" s="6" customFormat="1" ht="15" customHeight="1" x14ac:dyDescent="0.25">
      <c r="A19" s="12" t="s">
        <v>14</v>
      </c>
      <c r="B19" s="145"/>
      <c r="C19" s="49"/>
      <c r="D19" s="49"/>
      <c r="E19" s="49">
        <f t="shared" si="0"/>
        <v>0</v>
      </c>
      <c r="F19" s="146"/>
      <c r="G19" s="147"/>
    </row>
    <row r="20" spans="1:7" s="3" customFormat="1" ht="15" customHeight="1" x14ac:dyDescent="0.2">
      <c r="B20" s="144" t="s">
        <v>3</v>
      </c>
      <c r="C20" s="16">
        <f>SUM(C19:C19)</f>
        <v>0</v>
      </c>
      <c r="D20" s="16">
        <f>SUM(D19:D19)</f>
        <v>0</v>
      </c>
      <c r="E20" s="16">
        <f t="shared" si="0"/>
        <v>0</v>
      </c>
      <c r="G20" s="14"/>
    </row>
    <row r="21" spans="1:7" s="3" customFormat="1" ht="15" customHeight="1" x14ac:dyDescent="0.2">
      <c r="A21" s="7" t="s">
        <v>15</v>
      </c>
      <c r="B21" s="144" t="s">
        <v>95</v>
      </c>
      <c r="C21" s="14"/>
      <c r="D21" s="14"/>
      <c r="E21" s="14"/>
      <c r="G21" s="14"/>
    </row>
    <row r="22" spans="1:7" ht="15" customHeight="1" x14ac:dyDescent="0.2">
      <c r="A22" s="139" t="s">
        <v>14</v>
      </c>
      <c r="B22" s="9" t="s">
        <v>118</v>
      </c>
      <c r="C22" s="48">
        <v>360000</v>
      </c>
      <c r="D22" s="48">
        <v>360000</v>
      </c>
      <c r="E22" s="48">
        <f t="shared" si="0"/>
        <v>0</v>
      </c>
      <c r="F22" s="23"/>
      <c r="G22" s="17"/>
    </row>
    <row r="23" spans="1:7" s="6" customFormat="1" ht="15" customHeight="1" x14ac:dyDescent="0.25">
      <c r="A23" s="173" t="s">
        <v>15</v>
      </c>
      <c r="B23" s="174" t="s">
        <v>123</v>
      </c>
      <c r="C23" s="175">
        <v>300000</v>
      </c>
      <c r="D23" s="175">
        <v>300000</v>
      </c>
      <c r="E23" s="175">
        <f t="shared" si="0"/>
        <v>0</v>
      </c>
      <c r="F23" s="146"/>
      <c r="G23" s="147"/>
    </row>
    <row r="24" spans="1:7" s="3" customFormat="1" ht="15" customHeight="1" x14ac:dyDescent="0.2">
      <c r="B24" s="148" t="s">
        <v>3</v>
      </c>
      <c r="C24" s="149">
        <f>SUM(C22:C23)</f>
        <v>660000</v>
      </c>
      <c r="D24" s="149">
        <f>SUM(D22:D23)</f>
        <v>660000</v>
      </c>
      <c r="E24" s="149">
        <f t="shared" si="0"/>
        <v>0</v>
      </c>
      <c r="G24" s="13"/>
    </row>
    <row r="25" spans="1:7" s="3" customFormat="1" ht="15" customHeight="1" x14ac:dyDescent="0.2">
      <c r="B25" s="5" t="s">
        <v>3</v>
      </c>
      <c r="C25" s="25">
        <f>C20+C24</f>
        <v>660000</v>
      </c>
      <c r="D25" s="25">
        <f>D20+D24</f>
        <v>660000</v>
      </c>
      <c r="E25" s="25">
        <f t="shared" si="0"/>
        <v>0</v>
      </c>
      <c r="G25" s="13"/>
    </row>
    <row r="26" spans="1:7" s="3" customFormat="1" ht="15" customHeight="1" x14ac:dyDescent="0.2">
      <c r="B26" s="138"/>
      <c r="C26" s="14"/>
      <c r="D26" s="14"/>
      <c r="E26" s="14"/>
      <c r="G26" s="14"/>
    </row>
    <row r="27" spans="1:7" s="3" customFormat="1" ht="30" customHeight="1" x14ac:dyDescent="0.2">
      <c r="B27" s="5" t="s">
        <v>96</v>
      </c>
      <c r="C27" s="25">
        <f>C10+C15+C25</f>
        <v>1140000</v>
      </c>
      <c r="D27" s="25">
        <f>D10+D15+D25</f>
        <v>1140000</v>
      </c>
      <c r="E27" s="25">
        <f t="shared" si="0"/>
        <v>0</v>
      </c>
      <c r="G27" s="13"/>
    </row>
    <row r="28" spans="1:7" s="3" customFormat="1" ht="15" customHeight="1" x14ac:dyDescent="0.2">
      <c r="B28" s="5"/>
      <c r="C28" s="25"/>
      <c r="D28" s="25"/>
      <c r="E28" s="25"/>
      <c r="G28" s="13"/>
    </row>
    <row r="29" spans="1:7" s="3" customFormat="1" ht="15" customHeight="1" x14ac:dyDescent="0.2">
      <c r="A29" s="3" t="s">
        <v>20</v>
      </c>
      <c r="B29" s="138" t="s">
        <v>97</v>
      </c>
      <c r="C29" s="14"/>
      <c r="D29" s="14"/>
      <c r="E29" s="14"/>
      <c r="G29" s="14"/>
    </row>
    <row r="30" spans="1:7" s="6" customFormat="1" ht="15" customHeight="1" x14ac:dyDescent="0.25">
      <c r="A30" s="10" t="s">
        <v>14</v>
      </c>
      <c r="B30" s="9" t="s">
        <v>126</v>
      </c>
      <c r="C30" s="48">
        <v>2713000</v>
      </c>
      <c r="D30" s="48">
        <v>2713000</v>
      </c>
      <c r="E30" s="48">
        <f t="shared" si="0"/>
        <v>0</v>
      </c>
      <c r="F30" s="146"/>
      <c r="G30" s="147"/>
    </row>
    <row r="31" spans="1:7" s="6" customFormat="1" ht="15" customHeight="1" x14ac:dyDescent="0.25">
      <c r="A31" s="173" t="s">
        <v>15</v>
      </c>
      <c r="B31" s="174" t="s">
        <v>127</v>
      </c>
      <c r="C31" s="175">
        <v>500000</v>
      </c>
      <c r="D31" s="175">
        <v>500000</v>
      </c>
      <c r="E31" s="175">
        <f t="shared" si="0"/>
        <v>0</v>
      </c>
      <c r="F31" s="146"/>
      <c r="G31" s="147"/>
    </row>
    <row r="32" spans="1:7" s="6" customFormat="1" ht="15" customHeight="1" x14ac:dyDescent="0.25">
      <c r="A32" s="173" t="s">
        <v>17</v>
      </c>
      <c r="B32" s="174" t="s">
        <v>141</v>
      </c>
      <c r="C32" s="175">
        <v>1016000</v>
      </c>
      <c r="D32" s="175">
        <v>1016000</v>
      </c>
      <c r="E32" s="175">
        <f t="shared" si="0"/>
        <v>0</v>
      </c>
      <c r="F32" s="146"/>
      <c r="G32" s="147"/>
    </row>
    <row r="33" spans="2:7" s="3" customFormat="1" ht="15" customHeight="1" x14ac:dyDescent="0.2">
      <c r="B33" s="144" t="s">
        <v>3</v>
      </c>
      <c r="C33" s="16">
        <f>SUM(C30:C32)</f>
        <v>4229000</v>
      </c>
      <c r="D33" s="16">
        <f>SUM(D30:D32)</f>
        <v>4229000</v>
      </c>
      <c r="E33" s="16">
        <f t="shared" si="0"/>
        <v>0</v>
      </c>
      <c r="G33" s="14"/>
    </row>
    <row r="34" spans="2:7" ht="15" customHeight="1" x14ac:dyDescent="0.2">
      <c r="C34" s="17"/>
      <c r="D34" s="17"/>
      <c r="E34" s="17"/>
      <c r="F34" s="23"/>
      <c r="G34" s="17"/>
    </row>
    <row r="35" spans="2:7" s="3" customFormat="1" ht="15" customHeight="1" x14ac:dyDescent="0.2">
      <c r="B35" s="138" t="s">
        <v>98</v>
      </c>
      <c r="C35" s="14">
        <f>C33</f>
        <v>4229000</v>
      </c>
      <c r="D35" s="14">
        <f>D33</f>
        <v>4229000</v>
      </c>
      <c r="E35" s="14">
        <f t="shared" si="0"/>
        <v>0</v>
      </c>
      <c r="G35" s="14"/>
    </row>
    <row r="36" spans="2:7" s="3" customFormat="1" ht="15" customHeight="1" x14ac:dyDescent="0.2">
      <c r="B36" s="138"/>
      <c r="C36" s="14"/>
      <c r="D36" s="14"/>
      <c r="E36" s="14"/>
      <c r="G36" s="14"/>
    </row>
    <row r="37" spans="2:7" ht="15" customHeight="1" x14ac:dyDescent="0.2">
      <c r="B37" s="5" t="s">
        <v>4</v>
      </c>
      <c r="C37" s="13">
        <f>C27+C35</f>
        <v>5369000</v>
      </c>
      <c r="D37" s="13">
        <f>D27+D35</f>
        <v>5369000</v>
      </c>
      <c r="E37" s="13">
        <f t="shared" si="0"/>
        <v>0</v>
      </c>
      <c r="F37" s="23"/>
      <c r="G37" s="17"/>
    </row>
    <row r="38" spans="2:7" x14ac:dyDescent="0.2">
      <c r="C38" s="17"/>
      <c r="D38" s="17"/>
      <c r="E38" s="17"/>
      <c r="F38" s="23"/>
      <c r="G38" s="17"/>
    </row>
    <row r="39" spans="2:7" x14ac:dyDescent="0.2">
      <c r="B39" s="24" t="s">
        <v>99</v>
      </c>
      <c r="C39" s="17"/>
      <c r="D39" s="17"/>
      <c r="E39" s="17"/>
      <c r="F39" s="23"/>
      <c r="G39" s="216"/>
    </row>
    <row r="40" spans="2:7" x14ac:dyDescent="0.2">
      <c r="B40" s="150" t="s">
        <v>100</v>
      </c>
      <c r="C40" s="151">
        <f>C37-C41</f>
        <v>3553000</v>
      </c>
      <c r="D40" s="151">
        <f>D37-D41</f>
        <v>3553000</v>
      </c>
      <c r="E40" s="151">
        <f t="shared" si="0"/>
        <v>0</v>
      </c>
      <c r="F40" s="23"/>
      <c r="G40" s="17"/>
    </row>
    <row r="41" spans="2:7" x14ac:dyDescent="0.2">
      <c r="B41" s="11" t="s">
        <v>101</v>
      </c>
      <c r="C41" s="152">
        <f>C19+C23+C32+C31</f>
        <v>1816000</v>
      </c>
      <c r="D41" s="152">
        <f>D19+D23+D32+D31</f>
        <v>1816000</v>
      </c>
      <c r="E41" s="152">
        <f t="shared" si="0"/>
        <v>0</v>
      </c>
      <c r="F41" s="22" t="s">
        <v>147</v>
      </c>
      <c r="G41" s="17"/>
    </row>
    <row r="42" spans="2:7" x14ac:dyDescent="0.2">
      <c r="C42" s="17"/>
      <c r="D42" s="17"/>
      <c r="E42" s="17"/>
      <c r="F42" s="23"/>
      <c r="G42" s="17"/>
    </row>
    <row r="43" spans="2:7" x14ac:dyDescent="0.2">
      <c r="C43" s="17"/>
      <c r="D43" s="17"/>
      <c r="E43" s="17"/>
      <c r="F43" s="23"/>
      <c r="G43" s="17"/>
    </row>
  </sheetData>
  <mergeCells count="4">
    <mergeCell ref="A1:E1"/>
    <mergeCell ref="A2:E2"/>
    <mergeCell ref="A4:E4"/>
    <mergeCell ref="A5:E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workbookViewId="0">
      <selection sqref="A1:E1"/>
    </sheetView>
  </sheetViews>
  <sheetFormatPr defaultRowHeight="12.75" x14ac:dyDescent="0.2"/>
  <cols>
    <col min="1" max="1" width="4.42578125" style="1" customWidth="1"/>
    <col min="2" max="2" width="54.85546875" style="18" customWidth="1"/>
    <col min="3" max="3" width="11.85546875" style="4" customWidth="1"/>
    <col min="4" max="4" width="11" style="4" customWidth="1"/>
    <col min="5" max="5" width="10.42578125" style="1" bestFit="1" customWidth="1"/>
    <col min="6" max="6" width="4" style="1" customWidth="1"/>
    <col min="7" max="16384" width="9.140625" style="1"/>
  </cols>
  <sheetData>
    <row r="1" spans="1:6" ht="13.5" customHeight="1" x14ac:dyDescent="0.25">
      <c r="A1" s="225" t="s">
        <v>164</v>
      </c>
      <c r="B1" s="225"/>
      <c r="C1" s="225"/>
      <c r="D1" s="225"/>
      <c r="E1" s="225"/>
    </row>
    <row r="2" spans="1:6" ht="13.5" customHeight="1" x14ac:dyDescent="0.25">
      <c r="A2" s="225" t="s">
        <v>159</v>
      </c>
      <c r="B2" s="225"/>
      <c r="C2" s="225"/>
      <c r="D2" s="225"/>
      <c r="E2" s="225"/>
    </row>
    <row r="3" spans="1:6" ht="24.75" customHeight="1" x14ac:dyDescent="0.2">
      <c r="A3" s="226" t="s">
        <v>136</v>
      </c>
      <c r="B3" s="226"/>
      <c r="C3" s="226"/>
      <c r="D3" s="226"/>
      <c r="E3" s="226"/>
    </row>
    <row r="4" spans="1:6" ht="38.25" x14ac:dyDescent="0.2">
      <c r="A4" s="2"/>
      <c r="B4" s="2"/>
      <c r="C4" s="137" t="s">
        <v>151</v>
      </c>
      <c r="D4" s="137" t="s">
        <v>152</v>
      </c>
      <c r="E4" s="207" t="s">
        <v>145</v>
      </c>
    </row>
    <row r="5" spans="1:6" x14ac:dyDescent="0.2">
      <c r="A5" s="3" t="s">
        <v>2</v>
      </c>
      <c r="B5" s="5" t="s">
        <v>102</v>
      </c>
      <c r="C5" s="14"/>
      <c r="D5" s="14"/>
    </row>
    <row r="6" spans="1:6" s="46" customFormat="1" ht="13.5" customHeight="1" x14ac:dyDescent="0.2">
      <c r="A6" s="153" t="s">
        <v>14</v>
      </c>
      <c r="B6" s="155" t="s">
        <v>104</v>
      </c>
      <c r="C6" s="156">
        <v>500000</v>
      </c>
      <c r="D6" s="156">
        <v>500000</v>
      </c>
      <c r="E6" s="208">
        <f>D6-C6</f>
        <v>0</v>
      </c>
    </row>
    <row r="7" spans="1:6" s="46" customFormat="1" ht="15.75" customHeight="1" x14ac:dyDescent="0.2">
      <c r="A7" s="153" t="s">
        <v>15</v>
      </c>
      <c r="B7" s="155" t="s">
        <v>117</v>
      </c>
      <c r="C7" s="156">
        <v>150000</v>
      </c>
      <c r="D7" s="156">
        <v>150000</v>
      </c>
      <c r="E7" s="208">
        <f t="shared" ref="E7:E9" si="0">D7-C7</f>
        <v>0</v>
      </c>
    </row>
    <row r="8" spans="1:6" s="46" customFormat="1" ht="15.75" customHeight="1" x14ac:dyDescent="0.2">
      <c r="A8" s="153" t="s">
        <v>17</v>
      </c>
      <c r="B8" s="155" t="s">
        <v>138</v>
      </c>
      <c r="C8" s="156">
        <v>229000</v>
      </c>
      <c r="D8" s="156">
        <v>229000</v>
      </c>
      <c r="E8" s="208">
        <f t="shared" si="0"/>
        <v>0</v>
      </c>
    </row>
    <row r="9" spans="1:6" s="46" customFormat="1" ht="15.75" customHeight="1" x14ac:dyDescent="0.2">
      <c r="A9" s="153" t="s">
        <v>18</v>
      </c>
      <c r="B9" s="155" t="s">
        <v>150</v>
      </c>
      <c r="C9" s="156">
        <v>0</v>
      </c>
      <c r="D9" s="156">
        <v>635000</v>
      </c>
      <c r="E9" s="208">
        <f t="shared" si="0"/>
        <v>635000</v>
      </c>
    </row>
    <row r="10" spans="1:6" s="46" customFormat="1" ht="15.75" customHeight="1" x14ac:dyDescent="0.2">
      <c r="A10" s="177" t="s">
        <v>103</v>
      </c>
      <c r="B10" s="180" t="s">
        <v>140</v>
      </c>
      <c r="C10" s="181">
        <v>1016000</v>
      </c>
      <c r="D10" s="181">
        <v>1016000</v>
      </c>
      <c r="E10" s="209">
        <f>D10-C10</f>
        <v>0</v>
      </c>
    </row>
    <row r="11" spans="1:6" s="46" customFormat="1" ht="15.75" customHeight="1" x14ac:dyDescent="0.2">
      <c r="A11" s="177" t="s">
        <v>149</v>
      </c>
      <c r="B11" s="180" t="s">
        <v>148</v>
      </c>
      <c r="C11" s="181">
        <v>0</v>
      </c>
      <c r="D11" s="181">
        <v>250000</v>
      </c>
      <c r="E11" s="209">
        <f>D11-C11</f>
        <v>250000</v>
      </c>
    </row>
    <row r="12" spans="1:6" x14ac:dyDescent="0.2">
      <c r="A12" s="27"/>
      <c r="B12" s="24" t="s">
        <v>3</v>
      </c>
      <c r="C12" s="157">
        <f>SUM(C6:C11)</f>
        <v>1895000</v>
      </c>
      <c r="D12" s="157">
        <f>SUM(D6:D11)</f>
        <v>2780000</v>
      </c>
      <c r="E12" s="157">
        <f>SUM(E6:E11)</f>
        <v>885000</v>
      </c>
    </row>
    <row r="13" spans="1:6" x14ac:dyDescent="0.2">
      <c r="A13" s="27"/>
      <c r="B13" s="24"/>
      <c r="C13" s="157"/>
      <c r="D13" s="157"/>
      <c r="E13" s="4"/>
    </row>
    <row r="14" spans="1:6" x14ac:dyDescent="0.2">
      <c r="A14" s="3" t="s">
        <v>13</v>
      </c>
      <c r="B14" s="24" t="s">
        <v>105</v>
      </c>
      <c r="C14" s="14"/>
      <c r="D14" s="14"/>
      <c r="E14" s="4"/>
    </row>
    <row r="15" spans="1:6" s="28" customFormat="1" ht="15.75" x14ac:dyDescent="0.25">
      <c r="A15" s="153" t="s">
        <v>14</v>
      </c>
      <c r="B15" s="47" t="s">
        <v>137</v>
      </c>
      <c r="C15" s="154">
        <v>1500000</v>
      </c>
      <c r="D15" s="154">
        <v>1500000</v>
      </c>
      <c r="E15" s="208">
        <f>D15-C15</f>
        <v>0</v>
      </c>
      <c r="F15" s="46"/>
    </row>
    <row r="16" spans="1:6" s="28" customFormat="1" ht="15.75" x14ac:dyDescent="0.25">
      <c r="A16" s="153" t="s">
        <v>15</v>
      </c>
      <c r="B16" s="47" t="s">
        <v>124</v>
      </c>
      <c r="C16" s="154">
        <v>480000</v>
      </c>
      <c r="D16" s="154">
        <v>480000</v>
      </c>
      <c r="E16" s="208">
        <f t="shared" ref="E16:E19" si="1">D16-C16</f>
        <v>0</v>
      </c>
      <c r="F16" s="46"/>
    </row>
    <row r="17" spans="1:6" s="28" customFormat="1" ht="15.75" x14ac:dyDescent="0.25">
      <c r="A17" s="153" t="s">
        <v>17</v>
      </c>
      <c r="B17" s="47" t="s">
        <v>125</v>
      </c>
      <c r="C17" s="154">
        <v>520000</v>
      </c>
      <c r="D17" s="154">
        <v>520000</v>
      </c>
      <c r="E17" s="208">
        <f t="shared" si="1"/>
        <v>0</v>
      </c>
      <c r="F17" s="46"/>
    </row>
    <row r="18" spans="1:6" s="28" customFormat="1" ht="15.75" x14ac:dyDescent="0.25">
      <c r="A18" s="177" t="s">
        <v>103</v>
      </c>
      <c r="B18" s="178" t="s">
        <v>128</v>
      </c>
      <c r="C18" s="179">
        <v>500000</v>
      </c>
      <c r="D18" s="179">
        <f>500000-2160</f>
        <v>497840</v>
      </c>
      <c r="E18" s="209">
        <f t="shared" si="1"/>
        <v>-2160</v>
      </c>
      <c r="F18" s="46"/>
    </row>
    <row r="19" spans="1:6" s="3" customFormat="1" x14ac:dyDescent="0.2">
      <c r="A19" s="1"/>
      <c r="B19" s="5" t="s">
        <v>3</v>
      </c>
      <c r="C19" s="157">
        <f>SUM(C15:C18)</f>
        <v>3000000</v>
      </c>
      <c r="D19" s="157">
        <f>SUM(D15:D18)</f>
        <v>2997840</v>
      </c>
      <c r="E19" s="14">
        <f t="shared" si="1"/>
        <v>-2160</v>
      </c>
    </row>
    <row r="20" spans="1:6" s="3" customFormat="1" x14ac:dyDescent="0.2">
      <c r="A20" s="1"/>
      <c r="B20" s="5"/>
      <c r="C20" s="157"/>
      <c r="D20" s="157"/>
      <c r="E20" s="14"/>
    </row>
    <row r="21" spans="1:6" s="3" customFormat="1" x14ac:dyDescent="0.2">
      <c r="A21" s="3" t="s">
        <v>19</v>
      </c>
      <c r="B21" s="24" t="s">
        <v>63</v>
      </c>
      <c r="C21" s="14"/>
      <c r="D21" s="14"/>
      <c r="E21" s="14"/>
    </row>
    <row r="22" spans="1:6" s="3" customFormat="1" x14ac:dyDescent="0.2">
      <c r="A22" s="7" t="s">
        <v>14</v>
      </c>
      <c r="B22" s="158" t="s">
        <v>106</v>
      </c>
      <c r="C22" s="16"/>
      <c r="D22" s="16"/>
      <c r="E22" s="14"/>
    </row>
    <row r="23" spans="1:6" x14ac:dyDescent="0.2">
      <c r="A23" s="12"/>
      <c r="B23" s="159"/>
      <c r="C23" s="160"/>
      <c r="D23" s="160"/>
      <c r="E23" s="209">
        <f t="shared" ref="E23:E46" si="2">D23-C23</f>
        <v>0</v>
      </c>
    </row>
    <row r="24" spans="1:6" s="3" customFormat="1" x14ac:dyDescent="0.2">
      <c r="B24" s="158" t="s">
        <v>3</v>
      </c>
      <c r="C24" s="16">
        <f>SUM(C23:C23)</f>
        <v>0</v>
      </c>
      <c r="D24" s="16">
        <f>SUM(D23:D23)</f>
        <v>0</v>
      </c>
      <c r="E24" s="14">
        <f t="shared" si="2"/>
        <v>0</v>
      </c>
    </row>
    <row r="25" spans="1:6" s="3" customFormat="1" x14ac:dyDescent="0.2">
      <c r="A25" s="7" t="s">
        <v>15</v>
      </c>
      <c r="B25" s="158" t="s">
        <v>107</v>
      </c>
      <c r="C25" s="14"/>
      <c r="D25" s="14"/>
      <c r="E25" s="14"/>
    </row>
    <row r="26" spans="1:6" x14ac:dyDescent="0.2">
      <c r="A26" s="173" t="s">
        <v>14</v>
      </c>
      <c r="B26" s="211" t="s">
        <v>154</v>
      </c>
      <c r="C26" s="212"/>
      <c r="D26" s="212">
        <v>2160</v>
      </c>
      <c r="E26" s="209">
        <f t="shared" si="2"/>
        <v>2160</v>
      </c>
    </row>
    <row r="27" spans="1:6" s="3" customFormat="1" x14ac:dyDescent="0.2">
      <c r="B27" s="158" t="s">
        <v>3</v>
      </c>
      <c r="C27" s="16">
        <f>SUM(C26:C26)</f>
        <v>0</v>
      </c>
      <c r="D27" s="16">
        <f>SUM(D26:D26)</f>
        <v>2160</v>
      </c>
      <c r="E27" s="14">
        <f t="shared" si="2"/>
        <v>2160</v>
      </c>
    </row>
    <row r="28" spans="1:6" s="3" customFormat="1" x14ac:dyDescent="0.2">
      <c r="A28" s="7" t="s">
        <v>17</v>
      </c>
      <c r="B28" s="158" t="s">
        <v>109</v>
      </c>
      <c r="C28" s="14"/>
      <c r="D28" s="14"/>
      <c r="E28" s="14"/>
    </row>
    <row r="29" spans="1:6" x14ac:dyDescent="0.2">
      <c r="A29" s="10" t="s">
        <v>14</v>
      </c>
      <c r="B29" s="161" t="s">
        <v>108</v>
      </c>
      <c r="C29" s="162">
        <v>174000</v>
      </c>
      <c r="D29" s="162">
        <v>174000</v>
      </c>
      <c r="E29" s="208">
        <f t="shared" ref="E29" si="3">D29-C29</f>
        <v>0</v>
      </c>
    </row>
    <row r="30" spans="1:6" x14ac:dyDescent="0.2">
      <c r="A30" s="173" t="s">
        <v>15</v>
      </c>
      <c r="B30" s="211" t="s">
        <v>163</v>
      </c>
      <c r="C30" s="212">
        <v>0</v>
      </c>
      <c r="D30" s="212">
        <v>76200</v>
      </c>
      <c r="E30" s="209">
        <f t="shared" si="2"/>
        <v>76200</v>
      </c>
    </row>
    <row r="31" spans="1:6" s="3" customFormat="1" x14ac:dyDescent="0.2">
      <c r="B31" s="158" t="s">
        <v>3</v>
      </c>
      <c r="C31" s="16">
        <f>SUM(C29:C30)</f>
        <v>174000</v>
      </c>
      <c r="D31" s="16">
        <f>SUM(D29:D30)</f>
        <v>250200</v>
      </c>
      <c r="E31" s="14">
        <f t="shared" si="2"/>
        <v>76200</v>
      </c>
    </row>
    <row r="32" spans="1:6" ht="12.75" customHeight="1" x14ac:dyDescent="0.2">
      <c r="A32" s="163" t="s">
        <v>18</v>
      </c>
      <c r="B32" s="164" t="s">
        <v>110</v>
      </c>
      <c r="C32" s="26"/>
      <c r="D32" s="26"/>
      <c r="E32" s="4">
        <f t="shared" si="2"/>
        <v>0</v>
      </c>
    </row>
    <row r="33" spans="1:6" s="28" customFormat="1" ht="15.95" customHeight="1" x14ac:dyDescent="0.25">
      <c r="A33" s="165" t="s">
        <v>111</v>
      </c>
      <c r="B33" s="166" t="s">
        <v>112</v>
      </c>
      <c r="C33" s="167">
        <v>300000</v>
      </c>
      <c r="D33" s="167">
        <f>300000-250000-50000</f>
        <v>0</v>
      </c>
      <c r="E33" s="209">
        <f t="shared" si="2"/>
        <v>-300000</v>
      </c>
      <c r="F33" s="46"/>
    </row>
    <row r="34" spans="1:6" ht="15" customHeight="1" x14ac:dyDescent="0.2">
      <c r="A34" s="2"/>
      <c r="B34" s="164" t="s">
        <v>3</v>
      </c>
      <c r="C34" s="15">
        <f>SUM(C33:C33)</f>
        <v>300000</v>
      </c>
      <c r="D34" s="15">
        <f>SUM(D33:D33)</f>
        <v>0</v>
      </c>
      <c r="E34" s="4">
        <f t="shared" si="2"/>
        <v>-300000</v>
      </c>
    </row>
    <row r="35" spans="1:6" s="3" customFormat="1" x14ac:dyDescent="0.2">
      <c r="A35" s="1"/>
      <c r="B35" s="5" t="s">
        <v>3</v>
      </c>
      <c r="C35" s="157">
        <f>C34+C31+C27+C24</f>
        <v>474000</v>
      </c>
      <c r="D35" s="157">
        <f>D34+D31+D27+D24</f>
        <v>252360</v>
      </c>
      <c r="E35" s="14">
        <f t="shared" si="2"/>
        <v>-221640</v>
      </c>
    </row>
    <row r="36" spans="1:6" s="3" customFormat="1" ht="9.75" customHeight="1" x14ac:dyDescent="0.2">
      <c r="B36" s="24"/>
      <c r="C36" s="14"/>
      <c r="D36" s="14"/>
      <c r="E36" s="14">
        <f t="shared" si="2"/>
        <v>0</v>
      </c>
    </row>
    <row r="37" spans="1:6" s="3" customFormat="1" ht="21.75" customHeight="1" x14ac:dyDescent="0.2">
      <c r="B37" s="5" t="s">
        <v>113</v>
      </c>
      <c r="C37" s="14">
        <f>C35+C19+C12</f>
        <v>5369000</v>
      </c>
      <c r="D37" s="14">
        <f>D35+D19+D12</f>
        <v>6030200</v>
      </c>
      <c r="E37" s="14">
        <f t="shared" si="2"/>
        <v>661200</v>
      </c>
    </row>
    <row r="38" spans="1:6" s="3" customFormat="1" ht="9.75" customHeight="1" x14ac:dyDescent="0.2">
      <c r="B38" s="5"/>
      <c r="C38" s="14"/>
      <c r="D38" s="14"/>
      <c r="E38" s="14"/>
    </row>
    <row r="39" spans="1:6" s="3" customFormat="1" ht="15" customHeight="1" x14ac:dyDescent="0.2">
      <c r="A39" s="3" t="s">
        <v>20</v>
      </c>
      <c r="B39" s="138" t="s">
        <v>114</v>
      </c>
      <c r="C39" s="14"/>
      <c r="D39" s="14"/>
      <c r="E39" s="14"/>
      <c r="F39" s="14"/>
    </row>
    <row r="40" spans="1:6" s="6" customFormat="1" ht="15" customHeight="1" x14ac:dyDescent="0.25">
      <c r="A40" s="10" t="s">
        <v>14</v>
      </c>
      <c r="B40" s="9" t="s">
        <v>155</v>
      </c>
      <c r="C40" s="48">
        <v>0</v>
      </c>
      <c r="D40" s="48">
        <v>692345</v>
      </c>
      <c r="E40" s="213">
        <f t="shared" si="2"/>
        <v>692345</v>
      </c>
      <c r="F40" s="147"/>
    </row>
    <row r="41" spans="1:6" s="3" customFormat="1" ht="15" customHeight="1" x14ac:dyDescent="0.2">
      <c r="B41" s="138" t="s">
        <v>3</v>
      </c>
      <c r="C41" s="14">
        <f>SUM(C40:C40)</f>
        <v>0</v>
      </c>
      <c r="D41" s="14">
        <f>SUM(D40:D40)</f>
        <v>692345</v>
      </c>
      <c r="E41" s="14">
        <f t="shared" si="2"/>
        <v>692345</v>
      </c>
      <c r="F41" s="14"/>
    </row>
    <row r="42" spans="1:6" s="6" customFormat="1" ht="15" customHeight="1" x14ac:dyDescent="0.25">
      <c r="B42" s="138" t="s">
        <v>115</v>
      </c>
      <c r="C42" s="14">
        <v>0</v>
      </c>
      <c r="D42" s="14">
        <v>0</v>
      </c>
      <c r="E42" s="214">
        <f t="shared" si="2"/>
        <v>0</v>
      </c>
    </row>
    <row r="43" spans="1:6" s="3" customFormat="1" x14ac:dyDescent="0.2">
      <c r="A43" s="1"/>
      <c r="B43" s="24"/>
      <c r="C43" s="14"/>
      <c r="D43" s="14"/>
      <c r="E43" s="14"/>
    </row>
    <row r="44" spans="1:6" s="3" customFormat="1" x14ac:dyDescent="0.2">
      <c r="A44" s="1"/>
      <c r="B44" s="24" t="s">
        <v>4</v>
      </c>
      <c r="C44" s="14">
        <f>C37+C42</f>
        <v>5369000</v>
      </c>
      <c r="D44" s="14">
        <f>D37+D42</f>
        <v>6030200</v>
      </c>
      <c r="E44" s="14">
        <f t="shared" si="2"/>
        <v>661200</v>
      </c>
    </row>
    <row r="45" spans="1:6" s="3" customFormat="1" x14ac:dyDescent="0.2">
      <c r="A45" s="1"/>
      <c r="B45" s="24" t="s">
        <v>99</v>
      </c>
      <c r="C45" s="14"/>
      <c r="D45" s="14"/>
      <c r="E45" s="14"/>
    </row>
    <row r="46" spans="1:6" ht="15.75" customHeight="1" x14ac:dyDescent="0.2">
      <c r="B46" s="150" t="s">
        <v>100</v>
      </c>
      <c r="C46" s="168">
        <f>C44-C47</f>
        <v>4569000</v>
      </c>
      <c r="D46" s="168">
        <f>D44-D47</f>
        <v>5206160</v>
      </c>
      <c r="E46" s="208">
        <f t="shared" si="2"/>
        <v>637160</v>
      </c>
    </row>
    <row r="47" spans="1:6" ht="19.5" customHeight="1" x14ac:dyDescent="0.2">
      <c r="B47" s="11" t="s">
        <v>101</v>
      </c>
      <c r="C47" s="169">
        <f>C33+C23+C18+C11</f>
        <v>800000</v>
      </c>
      <c r="D47" s="169">
        <f>D33+D23+D18+D11+D33+D30</f>
        <v>824040</v>
      </c>
      <c r="E47" s="209">
        <f>D47-C47</f>
        <v>24040</v>
      </c>
      <c r="F47" s="1" t="s">
        <v>147</v>
      </c>
    </row>
    <row r="48" spans="1:6" ht="11.25" customHeight="1" x14ac:dyDescent="0.2"/>
    <row r="49" spans="1:5" ht="11.25" customHeight="1" x14ac:dyDescent="0.2"/>
    <row r="50" spans="1:5" ht="11.25" customHeight="1" x14ac:dyDescent="0.2">
      <c r="B50" s="24"/>
      <c r="C50" s="14"/>
      <c r="D50" s="14"/>
    </row>
    <row r="51" spans="1:5" ht="11.25" customHeight="1" x14ac:dyDescent="0.2"/>
    <row r="52" spans="1:5" ht="11.25" customHeight="1" x14ac:dyDescent="0.2"/>
    <row r="53" spans="1:5" ht="11.25" customHeight="1" x14ac:dyDescent="0.2">
      <c r="B53" s="24"/>
    </row>
    <row r="54" spans="1:5" s="46" customFormat="1" x14ac:dyDescent="0.2">
      <c r="A54" s="27"/>
      <c r="B54" s="170"/>
      <c r="C54" s="171"/>
      <c r="D54" s="171"/>
    </row>
    <row r="55" spans="1:5" s="46" customFormat="1" x14ac:dyDescent="0.2">
      <c r="A55" s="27"/>
      <c r="B55" s="170"/>
      <c r="C55" s="171"/>
      <c r="D55" s="171"/>
    </row>
    <row r="56" spans="1:5" s="46" customFormat="1" x14ac:dyDescent="0.2">
      <c r="A56" s="27"/>
      <c r="B56" s="1"/>
      <c r="C56" s="171"/>
      <c r="D56" s="171"/>
    </row>
    <row r="57" spans="1:5" s="46" customFormat="1" x14ac:dyDescent="0.2">
      <c r="A57" s="27"/>
      <c r="B57" s="170"/>
      <c r="C57" s="171"/>
      <c r="D57" s="171"/>
      <c r="E57" s="1"/>
    </row>
    <row r="58" spans="1:5" ht="11.25" customHeight="1" x14ac:dyDescent="0.2">
      <c r="A58" s="27"/>
    </row>
    <row r="59" spans="1:5" ht="11.25" customHeight="1" x14ac:dyDescent="0.2">
      <c r="A59" s="27"/>
    </row>
    <row r="60" spans="1:5" x14ac:dyDescent="0.2">
      <c r="A60" s="27"/>
    </row>
    <row r="61" spans="1:5" s="46" customFormat="1" x14ac:dyDescent="0.2">
      <c r="A61" s="27"/>
      <c r="B61" s="170"/>
      <c r="C61" s="171"/>
      <c r="D61" s="171"/>
    </row>
    <row r="62" spans="1:5" x14ac:dyDescent="0.2">
      <c r="A62" s="27"/>
    </row>
    <row r="63" spans="1:5" x14ac:dyDescent="0.2">
      <c r="A63" s="27"/>
    </row>
    <row r="64" spans="1:5" x14ac:dyDescent="0.2">
      <c r="A64" s="27"/>
      <c r="B64" s="29"/>
      <c r="C64" s="172"/>
      <c r="D64" s="172"/>
    </row>
    <row r="65" spans="1:4" x14ac:dyDescent="0.2">
      <c r="A65" s="27"/>
      <c r="B65" s="29"/>
      <c r="C65" s="172"/>
      <c r="D65" s="172"/>
    </row>
    <row r="66" spans="1:4" x14ac:dyDescent="0.2">
      <c r="B66" s="24"/>
      <c r="C66" s="157"/>
      <c r="D66" s="157"/>
    </row>
    <row r="89" spans="1:4" x14ac:dyDescent="0.2">
      <c r="C89" s="19"/>
      <c r="D89" s="19"/>
    </row>
    <row r="90" spans="1:4" x14ac:dyDescent="0.2">
      <c r="C90" s="19"/>
      <c r="D90" s="19"/>
    </row>
    <row r="91" spans="1:4" x14ac:dyDescent="0.2">
      <c r="C91" s="19"/>
      <c r="D91" s="19"/>
    </row>
    <row r="92" spans="1:4" x14ac:dyDescent="0.2">
      <c r="C92" s="19"/>
      <c r="D92" s="19"/>
    </row>
    <row r="93" spans="1:4" s="6" customFormat="1" ht="13.5" x14ac:dyDescent="0.25">
      <c r="A93" s="1"/>
      <c r="B93" s="18"/>
      <c r="C93" s="19"/>
      <c r="D93" s="19"/>
    </row>
    <row r="94" spans="1:4" s="3" customFormat="1" x14ac:dyDescent="0.2">
      <c r="A94" s="1"/>
      <c r="B94" s="18"/>
      <c r="C94" s="19"/>
      <c r="D94" s="19"/>
    </row>
    <row r="95" spans="1:4" s="7" customFormat="1" x14ac:dyDescent="0.2">
      <c r="A95" s="1"/>
      <c r="B95" s="18"/>
      <c r="C95" s="19"/>
      <c r="D95" s="19"/>
    </row>
    <row r="96" spans="1:4" x14ac:dyDescent="0.2">
      <c r="C96" s="19"/>
      <c r="D96" s="19"/>
    </row>
    <row r="97" spans="1:4" x14ac:dyDescent="0.2">
      <c r="C97" s="19"/>
      <c r="D97" s="19"/>
    </row>
    <row r="98" spans="1:4" x14ac:dyDescent="0.2">
      <c r="C98" s="19"/>
      <c r="D98" s="19"/>
    </row>
    <row r="99" spans="1:4" x14ac:dyDescent="0.2">
      <c r="C99" s="19"/>
      <c r="D99" s="19"/>
    </row>
    <row r="100" spans="1:4" x14ac:dyDescent="0.2">
      <c r="C100" s="19"/>
      <c r="D100" s="19"/>
    </row>
    <row r="101" spans="1:4" x14ac:dyDescent="0.2">
      <c r="C101" s="19"/>
      <c r="D101" s="19"/>
    </row>
    <row r="102" spans="1:4" x14ac:dyDescent="0.2">
      <c r="C102" s="19"/>
      <c r="D102" s="19"/>
    </row>
    <row r="103" spans="1:4" x14ac:dyDescent="0.2">
      <c r="A103" s="22"/>
      <c r="C103" s="19"/>
      <c r="D103" s="19"/>
    </row>
    <row r="104" spans="1:4" x14ac:dyDescent="0.2">
      <c r="A104" s="22"/>
      <c r="C104" s="19"/>
      <c r="D104" s="19"/>
    </row>
    <row r="105" spans="1:4" x14ac:dyDescent="0.2">
      <c r="C105" s="19"/>
      <c r="D105" s="19"/>
    </row>
    <row r="106" spans="1:4" x14ac:dyDescent="0.2">
      <c r="C106" s="19"/>
      <c r="D106" s="19"/>
    </row>
    <row r="107" spans="1:4" x14ac:dyDescent="0.2">
      <c r="A107" s="3"/>
      <c r="B107" s="24"/>
      <c r="C107" s="13"/>
      <c r="D107" s="13"/>
    </row>
    <row r="110" spans="1:4" s="3" customFormat="1" x14ac:dyDescent="0.2">
      <c r="B110" s="24"/>
      <c r="C110" s="14"/>
      <c r="D110" s="14"/>
    </row>
    <row r="113" spans="1:4" s="3" customFormat="1" x14ac:dyDescent="0.2">
      <c r="B113" s="24"/>
      <c r="C113" s="4"/>
      <c r="D113" s="4"/>
    </row>
    <row r="114" spans="1:4" x14ac:dyDescent="0.2">
      <c r="C114" s="17"/>
      <c r="D114" s="17"/>
    </row>
    <row r="115" spans="1:4" x14ac:dyDescent="0.2">
      <c r="C115" s="17"/>
      <c r="D115" s="17"/>
    </row>
    <row r="116" spans="1:4" x14ac:dyDescent="0.2">
      <c r="C116" s="17"/>
      <c r="D116" s="17"/>
    </row>
    <row r="117" spans="1:4" x14ac:dyDescent="0.2">
      <c r="C117" s="17"/>
      <c r="D117" s="17"/>
    </row>
    <row r="118" spans="1:4" x14ac:dyDescent="0.2">
      <c r="C118" s="17"/>
      <c r="D118" s="17"/>
    </row>
    <row r="119" spans="1:4" x14ac:dyDescent="0.2">
      <c r="C119" s="17"/>
      <c r="D119" s="17"/>
    </row>
    <row r="120" spans="1:4" x14ac:dyDescent="0.2">
      <c r="C120" s="17"/>
      <c r="D120" s="17"/>
    </row>
    <row r="121" spans="1:4" x14ac:dyDescent="0.2">
      <c r="C121" s="17"/>
      <c r="D121" s="17"/>
    </row>
    <row r="122" spans="1:4" x14ac:dyDescent="0.2">
      <c r="B122" s="24"/>
      <c r="C122" s="14"/>
      <c r="D122" s="14"/>
    </row>
    <row r="123" spans="1:4" x14ac:dyDescent="0.2">
      <c r="B123" s="24"/>
    </row>
    <row r="124" spans="1:4" x14ac:dyDescent="0.2">
      <c r="C124" s="14"/>
      <c r="D124" s="14"/>
    </row>
    <row r="125" spans="1:4" x14ac:dyDescent="0.2">
      <c r="A125" s="3"/>
      <c r="B125" s="24"/>
    </row>
    <row r="127" spans="1:4" x14ac:dyDescent="0.2">
      <c r="C127" s="14"/>
      <c r="D127" s="14"/>
    </row>
    <row r="128" spans="1:4" x14ac:dyDescent="0.2">
      <c r="A128" s="3"/>
      <c r="B128" s="24"/>
      <c r="C128" s="14"/>
      <c r="D128" s="14"/>
    </row>
    <row r="129" spans="1:4" x14ac:dyDescent="0.2">
      <c r="A129" s="3"/>
      <c r="B129" s="24"/>
    </row>
    <row r="130" spans="1:4" x14ac:dyDescent="0.2">
      <c r="C130" s="14"/>
      <c r="D130" s="14"/>
    </row>
    <row r="131" spans="1:4" x14ac:dyDescent="0.2">
      <c r="A131" s="3"/>
      <c r="B131" s="24"/>
      <c r="C131" s="17"/>
      <c r="D131" s="17"/>
    </row>
    <row r="132" spans="1:4" x14ac:dyDescent="0.2">
      <c r="B132" s="22"/>
      <c r="C132" s="17"/>
      <c r="D132" s="17"/>
    </row>
    <row r="133" spans="1:4" x14ac:dyDescent="0.2">
      <c r="B133" s="22"/>
      <c r="C133" s="17"/>
      <c r="D133" s="17"/>
    </row>
    <row r="134" spans="1:4" x14ac:dyDescent="0.2">
      <c r="B134" s="22"/>
      <c r="C134" s="17"/>
      <c r="D134" s="17"/>
    </row>
    <row r="135" spans="1:4" x14ac:dyDescent="0.2">
      <c r="B135" s="22"/>
      <c r="C135" s="17"/>
      <c r="D135" s="17"/>
    </row>
    <row r="136" spans="1:4" x14ac:dyDescent="0.2">
      <c r="B136" s="22"/>
      <c r="C136" s="17"/>
      <c r="D136" s="17"/>
    </row>
    <row r="137" spans="1:4" x14ac:dyDescent="0.2">
      <c r="B137" s="22"/>
      <c r="C137" s="17"/>
      <c r="D137" s="17"/>
    </row>
    <row r="138" spans="1:4" x14ac:dyDescent="0.2">
      <c r="B138" s="22"/>
      <c r="C138" s="17"/>
      <c r="D138" s="17"/>
    </row>
    <row r="139" spans="1:4" x14ac:dyDescent="0.2">
      <c r="B139" s="22"/>
      <c r="C139" s="17"/>
      <c r="D139" s="17"/>
    </row>
    <row r="140" spans="1:4" x14ac:dyDescent="0.2">
      <c r="B140" s="22"/>
    </row>
    <row r="147" spans="1:4" x14ac:dyDescent="0.2">
      <c r="C147" s="14"/>
      <c r="D147" s="14"/>
    </row>
    <row r="148" spans="1:4" x14ac:dyDescent="0.2">
      <c r="B148" s="24"/>
    </row>
    <row r="149" spans="1:4" x14ac:dyDescent="0.2">
      <c r="C149" s="14"/>
      <c r="D149" s="14"/>
    </row>
    <row r="150" spans="1:4" x14ac:dyDescent="0.2">
      <c r="A150" s="3"/>
      <c r="B150" s="24"/>
    </row>
    <row r="153" spans="1:4" x14ac:dyDescent="0.2">
      <c r="C153" s="14"/>
      <c r="D153" s="14"/>
    </row>
    <row r="155" spans="1:4" x14ac:dyDescent="0.2">
      <c r="C155" s="14"/>
      <c r="D155" s="14"/>
    </row>
    <row r="156" spans="1:4" x14ac:dyDescent="0.2">
      <c r="A156" s="3"/>
      <c r="B156" s="24"/>
      <c r="C156" s="17"/>
      <c r="D156" s="17"/>
    </row>
    <row r="157" spans="1:4" x14ac:dyDescent="0.2">
      <c r="B157" s="22"/>
    </row>
    <row r="158" spans="1:4" x14ac:dyDescent="0.2">
      <c r="C158" s="14"/>
      <c r="D158" s="14"/>
    </row>
    <row r="159" spans="1:4" x14ac:dyDescent="0.2">
      <c r="A159" s="3"/>
      <c r="B159" s="24"/>
    </row>
    <row r="160" spans="1:4" x14ac:dyDescent="0.2">
      <c r="C160" s="14"/>
      <c r="D160" s="14"/>
    </row>
    <row r="161" spans="1:2" x14ac:dyDescent="0.2">
      <c r="A161" s="3"/>
      <c r="B161" s="24"/>
    </row>
  </sheetData>
  <mergeCells count="3">
    <mergeCell ref="A2:E2"/>
    <mergeCell ref="A3:E3"/>
    <mergeCell ref="A1:E1"/>
  </mergeCells>
  <pageMargins left="0.19685039370078741" right="0.19685039370078741" top="0.70866141732283472" bottom="0.59055118110236227" header="0.78740157480314965" footer="0.90551181102362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Címrend</vt:lpstr>
      <vt:lpstr>1. melléklet</vt:lpstr>
      <vt:lpstr>2. melléklet</vt:lpstr>
      <vt:lpstr>3. melléklet</vt:lpstr>
      <vt:lpstr>4. melléklet</vt:lpstr>
      <vt:lpstr>'2. melléklet'!Nyomtatási_cím</vt:lpstr>
      <vt:lpstr>'4. melléklet'!Nyomtatási_cím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Iroda</cp:lastModifiedBy>
  <cp:lastPrinted>2016-09-06T14:46:20Z</cp:lastPrinted>
  <dcterms:created xsi:type="dcterms:W3CDTF">1997-01-17T14:02:09Z</dcterms:created>
  <dcterms:modified xsi:type="dcterms:W3CDTF">2016-09-06T14:46:56Z</dcterms:modified>
</cp:coreProperties>
</file>