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5" windowWidth="12120" windowHeight="8640" tabRatio="811" firstSheet="3" activeTab="8"/>
  </bookViews>
  <sheets>
    <sheet name="Címrend" sheetId="23" r:id="rId1"/>
    <sheet name="1. melléklet" sheetId="27" r:id="rId2"/>
    <sheet name="2. melléklet " sheetId="32" r:id="rId3"/>
    <sheet name="3. melléklet" sheetId="29" r:id="rId4"/>
    <sheet name="4. melléklet " sheetId="31" r:id="rId5"/>
    <sheet name="5. melléklet" sheetId="33" r:id="rId6"/>
    <sheet name="6. melléklet " sheetId="37" r:id="rId7"/>
    <sheet name="7. melléklet" sheetId="35" r:id="rId8"/>
    <sheet name="8. melléklet" sheetId="36" r:id="rId9"/>
  </sheets>
  <definedNames>
    <definedName name="_xlnm.Print_Titles" localSheetId="2">'2. melléklet '!$1:$3</definedName>
    <definedName name="_xlnm.Print_Titles" localSheetId="4">'4. melléklet '!$1:$2</definedName>
  </definedNames>
  <calcPr calcId="145621"/>
</workbook>
</file>

<file path=xl/calcChain.xml><?xml version="1.0" encoding="utf-8"?>
<calcChain xmlns="http://schemas.openxmlformats.org/spreadsheetml/2006/main">
  <c r="D24" i="37" l="1"/>
  <c r="C24" i="37"/>
  <c r="E23" i="37"/>
  <c r="E22" i="37"/>
  <c r="D21" i="37"/>
  <c r="C21" i="37"/>
  <c r="C17" i="37" s="1"/>
  <c r="E19" i="37"/>
  <c r="E18" i="37"/>
  <c r="D17" i="37"/>
  <c r="D16" i="37"/>
  <c r="C16" i="37"/>
  <c r="E15" i="37"/>
  <c r="E14" i="37"/>
  <c r="E13" i="37"/>
  <c r="E12" i="37"/>
  <c r="D11" i="37"/>
  <c r="C11" i="37"/>
  <c r="E10" i="37"/>
  <c r="E9" i="37"/>
  <c r="E8" i="37"/>
  <c r="E7" i="37"/>
  <c r="C6" i="37"/>
  <c r="E11" i="37" l="1"/>
  <c r="D6" i="37"/>
  <c r="E21" i="37"/>
  <c r="E17" i="37" s="1"/>
  <c r="E24" i="37"/>
  <c r="E16" i="37"/>
  <c r="C25" i="37"/>
  <c r="D25" i="37"/>
  <c r="E6" i="37" l="1"/>
  <c r="E25" i="37" s="1"/>
  <c r="C48" i="35"/>
  <c r="D48" i="35" s="1"/>
  <c r="C44" i="35"/>
  <c r="D44" i="35" s="1"/>
  <c r="C33" i="35"/>
  <c r="C29" i="35"/>
  <c r="C23" i="35"/>
  <c r="C18" i="35"/>
  <c r="C14" i="35"/>
  <c r="C20" i="35" s="1"/>
  <c r="D20" i="35" s="1"/>
  <c r="D51" i="35"/>
  <c r="D50" i="35"/>
  <c r="D49" i="35"/>
  <c r="D47" i="35"/>
  <c r="D46" i="35"/>
  <c r="D45" i="35"/>
  <c r="D43" i="35"/>
  <c r="D42" i="35"/>
  <c r="D41" i="35"/>
  <c r="D40" i="35"/>
  <c r="D39" i="35"/>
  <c r="D38" i="35"/>
  <c r="D37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19" i="35"/>
  <c r="D18" i="35"/>
  <c r="D17" i="35"/>
  <c r="D16" i="35"/>
  <c r="D15" i="35"/>
  <c r="D13" i="35"/>
  <c r="D12" i="35"/>
  <c r="D11" i="35"/>
  <c r="D10" i="35"/>
  <c r="D9" i="35"/>
  <c r="D8" i="35"/>
  <c r="F20" i="31"/>
  <c r="E6" i="31"/>
  <c r="F19" i="31"/>
  <c r="F9" i="31"/>
  <c r="F8" i="31"/>
  <c r="I36" i="36"/>
  <c r="J36" i="36" s="1"/>
  <c r="H36" i="36"/>
  <c r="G36" i="36"/>
  <c r="F36" i="36"/>
  <c r="E36" i="36"/>
  <c r="D36" i="36"/>
  <c r="C36" i="36"/>
  <c r="J35" i="36"/>
  <c r="J34" i="36"/>
  <c r="J33" i="36"/>
  <c r="I30" i="36"/>
  <c r="J30" i="36" s="1"/>
  <c r="H30" i="36"/>
  <c r="G30" i="36"/>
  <c r="F30" i="36"/>
  <c r="E30" i="36"/>
  <c r="D30" i="36"/>
  <c r="C30" i="36"/>
  <c r="J29" i="36"/>
  <c r="J28" i="36"/>
  <c r="J27" i="36"/>
  <c r="J26" i="36"/>
  <c r="I20" i="36"/>
  <c r="J20" i="36" s="1"/>
  <c r="H20" i="36"/>
  <c r="G20" i="36"/>
  <c r="F20" i="36"/>
  <c r="E20" i="36"/>
  <c r="D20" i="36"/>
  <c r="C20" i="36"/>
  <c r="J19" i="36"/>
  <c r="J18" i="36"/>
  <c r="J17" i="36"/>
  <c r="I14" i="36"/>
  <c r="J14" i="36" s="1"/>
  <c r="H14" i="36"/>
  <c r="G14" i="36"/>
  <c r="F14" i="36"/>
  <c r="E14" i="36"/>
  <c r="D14" i="36"/>
  <c r="C14" i="36"/>
  <c r="J13" i="36"/>
  <c r="J12" i="36"/>
  <c r="J11" i="36"/>
  <c r="J10" i="36"/>
  <c r="C24" i="33"/>
  <c r="C23" i="33"/>
  <c r="C21" i="33"/>
  <c r="B18" i="33"/>
  <c r="C18" i="33" s="1"/>
  <c r="C17" i="33"/>
  <c r="C16" i="33"/>
  <c r="B15" i="33"/>
  <c r="C14" i="33"/>
  <c r="C13" i="33"/>
  <c r="B11" i="33"/>
  <c r="C11" i="33" s="1"/>
  <c r="C10" i="33"/>
  <c r="C9" i="33"/>
  <c r="B8" i="33"/>
  <c r="C7" i="33"/>
  <c r="C6" i="33"/>
  <c r="B19" i="33" l="1"/>
  <c r="B12" i="33"/>
  <c r="C52" i="35"/>
  <c r="D52" i="35" s="1"/>
  <c r="C36" i="35"/>
  <c r="D36" i="35" s="1"/>
  <c r="C15" i="33"/>
  <c r="C8" i="33"/>
  <c r="C19" i="33"/>
  <c r="B20" i="33" l="1"/>
  <c r="C20" i="33" s="1"/>
  <c r="C12" i="33"/>
  <c r="B22" i="33"/>
  <c r="C22" i="33" s="1"/>
  <c r="F42" i="32"/>
  <c r="F37" i="32"/>
  <c r="F36" i="32"/>
  <c r="F33" i="32"/>
  <c r="F32" i="32"/>
  <c r="F31" i="32"/>
  <c r="F30" i="32"/>
  <c r="F28" i="32"/>
  <c r="F27" i="32"/>
  <c r="F26" i="32"/>
  <c r="F25" i="32"/>
  <c r="F24" i="32"/>
  <c r="F23" i="32"/>
  <c r="F21" i="32"/>
  <c r="F20" i="32"/>
  <c r="F19" i="32"/>
  <c r="F18" i="32"/>
  <c r="F16" i="32"/>
  <c r="F15" i="32"/>
  <c r="F14" i="32"/>
  <c r="F13" i="32"/>
  <c r="F12" i="32"/>
  <c r="F11" i="32"/>
  <c r="F10" i="32"/>
  <c r="F9" i="32"/>
  <c r="F8" i="32"/>
  <c r="F6" i="32"/>
  <c r="D43" i="32"/>
  <c r="D38" i="32"/>
  <c r="D29" i="32"/>
  <c r="D22" i="32"/>
  <c r="D17" i="32"/>
  <c r="D7" i="32"/>
  <c r="D5" i="32"/>
  <c r="D34" i="32" s="1"/>
  <c r="E43" i="32"/>
  <c r="F43" i="32" s="1"/>
  <c r="C43" i="32"/>
  <c r="E38" i="32"/>
  <c r="F38" i="32" s="1"/>
  <c r="C38" i="32"/>
  <c r="E29" i="32"/>
  <c r="F29" i="32" s="1"/>
  <c r="C29" i="32"/>
  <c r="E22" i="32"/>
  <c r="F22" i="32" s="1"/>
  <c r="C22" i="32"/>
  <c r="E17" i="32"/>
  <c r="F17" i="32" s="1"/>
  <c r="C17" i="32"/>
  <c r="E7" i="32"/>
  <c r="E5" i="32" s="1"/>
  <c r="E34" i="32" s="1"/>
  <c r="F34" i="32" s="1"/>
  <c r="C7" i="32"/>
  <c r="C5" i="32" s="1"/>
  <c r="C34" i="32" s="1"/>
  <c r="F5" i="32" l="1"/>
  <c r="F7" i="32"/>
  <c r="D39" i="32"/>
  <c r="D45" i="32" s="1"/>
  <c r="C39" i="32"/>
  <c r="C45" i="32" s="1"/>
  <c r="E39" i="32"/>
  <c r="F39" i="32" l="1"/>
  <c r="E45" i="32"/>
  <c r="F45" i="32" s="1"/>
  <c r="F25" i="27" l="1"/>
  <c r="H24" i="27"/>
  <c r="G16" i="27" l="1"/>
  <c r="F6" i="27"/>
  <c r="C51" i="31"/>
  <c r="E12" i="31"/>
  <c r="F12" i="31" s="1"/>
  <c r="F46" i="31"/>
  <c r="F43" i="31"/>
  <c r="F42" i="31"/>
  <c r="F34" i="31"/>
  <c r="F33" i="31"/>
  <c r="F30" i="31"/>
  <c r="F27" i="31"/>
  <c r="F21" i="31"/>
  <c r="F18" i="31"/>
  <c r="F17" i="31"/>
  <c r="F13" i="31"/>
  <c r="F11" i="31"/>
  <c r="F10" i="31"/>
  <c r="F7" i="31"/>
  <c r="F6" i="31"/>
  <c r="F5" i="31"/>
  <c r="D45" i="31"/>
  <c r="D37" i="31"/>
  <c r="D35" i="31"/>
  <c r="D31" i="31"/>
  <c r="D28" i="31"/>
  <c r="D22" i="31"/>
  <c r="D23" i="31" s="1"/>
  <c r="D14" i="31"/>
  <c r="E45" i="31"/>
  <c r="C45" i="31"/>
  <c r="C38" i="31"/>
  <c r="E37" i="31"/>
  <c r="E51" i="31" s="1"/>
  <c r="E35" i="31"/>
  <c r="C35" i="31"/>
  <c r="E31" i="31"/>
  <c r="C31" i="31"/>
  <c r="E28" i="31"/>
  <c r="C28" i="31"/>
  <c r="C23" i="31"/>
  <c r="E23" i="31"/>
  <c r="C14" i="31"/>
  <c r="F28" i="31" l="1"/>
  <c r="F35" i="31"/>
  <c r="D51" i="31"/>
  <c r="F23" i="31"/>
  <c r="F45" i="31"/>
  <c r="F31" i="31"/>
  <c r="E14" i="31"/>
  <c r="F14" i="31" s="1"/>
  <c r="C39" i="31"/>
  <c r="C41" i="31" s="1"/>
  <c r="C48" i="31" s="1"/>
  <c r="C50" i="31" s="1"/>
  <c r="E38" i="31"/>
  <c r="F22" i="31"/>
  <c r="F37" i="31"/>
  <c r="D38" i="31"/>
  <c r="D39" i="31" s="1"/>
  <c r="D41" i="31" s="1"/>
  <c r="D48" i="31" s="1"/>
  <c r="D50" i="31" s="1"/>
  <c r="E39" i="31" l="1"/>
  <c r="F38" i="31"/>
  <c r="F51" i="31"/>
  <c r="F39" i="31" l="1"/>
  <c r="E41" i="31"/>
  <c r="F41" i="31" l="1"/>
  <c r="E48" i="31"/>
  <c r="F48" i="31" l="1"/>
  <c r="E50" i="31"/>
  <c r="F50" i="31" s="1"/>
  <c r="F7" i="29" l="1"/>
  <c r="F31" i="29"/>
  <c r="F30" i="29"/>
  <c r="F29" i="29"/>
  <c r="F22" i="29"/>
  <c r="F21" i="29"/>
  <c r="F18" i="29"/>
  <c r="F13" i="29"/>
  <c r="F12" i="29"/>
  <c r="F8" i="29"/>
  <c r="E40" i="29"/>
  <c r="E32" i="29"/>
  <c r="E34" i="29" s="1"/>
  <c r="E23" i="29"/>
  <c r="E19" i="29"/>
  <c r="E14" i="29"/>
  <c r="E9" i="29"/>
  <c r="H48" i="27"/>
  <c r="H45" i="27"/>
  <c r="H44" i="27"/>
  <c r="H43" i="27"/>
  <c r="H41" i="27"/>
  <c r="H40" i="27"/>
  <c r="H38" i="27"/>
  <c r="H37" i="27"/>
  <c r="H36" i="27"/>
  <c r="H35" i="27"/>
  <c r="H33" i="27"/>
  <c r="H32" i="27"/>
  <c r="H31" i="27"/>
  <c r="H30" i="27"/>
  <c r="H23" i="27"/>
  <c r="H22" i="27"/>
  <c r="H18" i="27"/>
  <c r="H17" i="27"/>
  <c r="H15" i="27"/>
  <c r="H14" i="27"/>
  <c r="H13" i="27"/>
  <c r="H11" i="27"/>
  <c r="H10" i="27"/>
  <c r="H9" i="27"/>
  <c r="H8" i="27"/>
  <c r="H7" i="27"/>
  <c r="G42" i="27"/>
  <c r="G46" i="27" s="1"/>
  <c r="G34" i="27"/>
  <c r="G39" i="27" s="1"/>
  <c r="G21" i="27"/>
  <c r="G25" i="27" s="1"/>
  <c r="G19" i="27"/>
  <c r="G6" i="27"/>
  <c r="G12" i="27" s="1"/>
  <c r="G26" i="27" l="1"/>
  <c r="E24" i="29"/>
  <c r="H21" i="27"/>
  <c r="G20" i="27"/>
  <c r="G47" i="27"/>
  <c r="G49" i="27" s="1"/>
  <c r="C40" i="29"/>
  <c r="C32" i="29"/>
  <c r="C34" i="29" s="1"/>
  <c r="C23" i="29"/>
  <c r="C19" i="29"/>
  <c r="C14" i="29"/>
  <c r="C9" i="29"/>
  <c r="C24" i="29" l="1"/>
  <c r="C26" i="29" s="1"/>
  <c r="C36" i="29" s="1"/>
  <c r="C39" i="29" s="1"/>
  <c r="E26" i="29"/>
  <c r="E42" i="27"/>
  <c r="E46" i="27" s="1"/>
  <c r="E38" i="27"/>
  <c r="E34" i="27" s="1"/>
  <c r="E39" i="27" s="1"/>
  <c r="E21" i="27"/>
  <c r="E25" i="27" s="1"/>
  <c r="E16" i="27"/>
  <c r="E19" i="27" s="1"/>
  <c r="E7" i="27"/>
  <c r="E6" i="27" s="1"/>
  <c r="E12" i="27" s="1"/>
  <c r="E26" i="27" l="1"/>
  <c r="E36" i="29"/>
  <c r="E20" i="27"/>
  <c r="E47" i="27"/>
  <c r="E49" i="27" s="1"/>
  <c r="D40" i="29"/>
  <c r="F40" i="29" s="1"/>
  <c r="E39" i="29" l="1"/>
  <c r="F16" i="27"/>
  <c r="H16" i="27" s="1"/>
  <c r="D32" i="29" l="1"/>
  <c r="F32" i="29" s="1"/>
  <c r="D9" i="29"/>
  <c r="F9" i="29" s="1"/>
  <c r="F19" i="27"/>
  <c r="H19" i="27" s="1"/>
  <c r="D19" i="29"/>
  <c r="F19" i="29" s="1"/>
  <c r="D14" i="29"/>
  <c r="F14" i="29" s="1"/>
  <c r="D46" i="27"/>
  <c r="C46" i="27"/>
  <c r="B46" i="27"/>
  <c r="F42" i="27"/>
  <c r="D39" i="27"/>
  <c r="D49" i="27" s="1"/>
  <c r="C39" i="27"/>
  <c r="C49" i="27" s="1"/>
  <c r="B39" i="27"/>
  <c r="F34" i="27"/>
  <c r="H25" i="27"/>
  <c r="D19" i="27"/>
  <c r="C19" i="27"/>
  <c r="B19" i="27"/>
  <c r="D12" i="27"/>
  <c r="C12" i="27"/>
  <c r="B12" i="27"/>
  <c r="B49" i="27" l="1"/>
  <c r="D34" i="29"/>
  <c r="F34" i="29" s="1"/>
  <c r="B26" i="27"/>
  <c r="D26" i="27"/>
  <c r="F46" i="27"/>
  <c r="H46" i="27" s="1"/>
  <c r="H42" i="27"/>
  <c r="F39" i="27"/>
  <c r="H39" i="27" s="1"/>
  <c r="H34" i="27"/>
  <c r="F12" i="27"/>
  <c r="H6" i="27"/>
  <c r="C26" i="27"/>
  <c r="D23" i="29"/>
  <c r="H12" i="27" l="1"/>
  <c r="F26" i="27"/>
  <c r="D24" i="29"/>
  <c r="F23" i="29"/>
  <c r="F47" i="27"/>
  <c r="F49" i="27" s="1"/>
  <c r="H49" i="27" s="1"/>
  <c r="F20" i="27"/>
  <c r="H20" i="27" s="1"/>
  <c r="H26" i="27"/>
  <c r="D26" i="29" l="1"/>
  <c r="F24" i="29"/>
  <c r="H47" i="27"/>
  <c r="D36" i="29" l="1"/>
  <c r="F26" i="29"/>
  <c r="D39" i="29" l="1"/>
  <c r="F39" i="29" s="1"/>
  <c r="F36" i="29"/>
  <c r="D14" i="35" l="1"/>
</calcChain>
</file>

<file path=xl/sharedStrings.xml><?xml version="1.0" encoding="utf-8"?>
<sst xmlns="http://schemas.openxmlformats.org/spreadsheetml/2006/main" count="423" uniqueCount="327">
  <si>
    <t>Személyi juttatások</t>
  </si>
  <si>
    <t>Dologi kiadások</t>
  </si>
  <si>
    <t>I.</t>
  </si>
  <si>
    <t>Összesen:</t>
  </si>
  <si>
    <t>MINDÖSSZESEN:</t>
  </si>
  <si>
    <t xml:space="preserve">I. </t>
  </si>
  <si>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</si>
  <si>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</si>
  <si>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</si>
  <si>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</si>
  <si>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>II.) Települési önkormányzatok egyes köznevelési feladatainak támogatása</t>
  </si>
  <si>
    <t>III.) Települési önkormányzatok szociális és gyermekjóléti feladatainak támogatása</t>
  </si>
  <si>
    <t>A helyi önkormányzatok általános müködésének és ágazati feladatainak támogatása összesen:</t>
  </si>
  <si>
    <t>II.</t>
  </si>
  <si>
    <t>1.</t>
  </si>
  <si>
    <t>2.</t>
  </si>
  <si>
    <t xml:space="preserve">II. </t>
  </si>
  <si>
    <t>3.</t>
  </si>
  <si>
    <t>4.</t>
  </si>
  <si>
    <t>III.</t>
  </si>
  <si>
    <t>IV.</t>
  </si>
  <si>
    <t>Felújítás</t>
  </si>
  <si>
    <t>Bevételi előirányzatok (e Ft-ban)</t>
  </si>
  <si>
    <t>Kiemelt előirányzatok</t>
  </si>
  <si>
    <t>BEVÉTELI ELŐIRÁNYZAT MINDÖSSZESEN:</t>
  </si>
  <si>
    <t>Kiadási előirányzatok (e Ft-ban)</t>
  </si>
  <si>
    <t>Munkaadókat terhelő járulékok</t>
  </si>
  <si>
    <t>Ellátottak pénzbeli juttatásai</t>
  </si>
  <si>
    <t>KIADÁSI ELŐIRÁNYZAT MINDÖSSZESEN:</t>
  </si>
  <si>
    <t>Cím</t>
  </si>
  <si>
    <t>Alcím</t>
  </si>
  <si>
    <t>2013. évi eredeti előirányzat</t>
  </si>
  <si>
    <t>2013. évi várható teljesítés</t>
  </si>
  <si>
    <t>Felhalmozási célú átvett pénzeszközök</t>
  </si>
  <si>
    <t>Beruházás</t>
  </si>
  <si>
    <t xml:space="preserve">2013. évi teljesítés </t>
  </si>
  <si>
    <t>2014. évi eredeti előirányzat</t>
  </si>
  <si>
    <t>2014. évi várható teljesítés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</si>
  <si>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</si>
  <si>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</si>
  <si>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államháztartáson belülről</t>
  </si>
  <si>
    <t>Közhatalmi bevételek</t>
  </si>
  <si>
    <t>Működési bevételek</t>
  </si>
  <si>
    <t>Működési célú átvett pénzeszközök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</si>
  <si>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</si>
  <si>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</si>
  <si>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</si>
  <si>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bevételek</t>
  </si>
  <si>
    <t xml:space="preserve">     -  ebből egyéb felhalmozási c visszatérítendő támogatások, kölcsönök</t>
  </si>
  <si>
    <t xml:space="preserve">     -  ebből egyéb felhalmozási célú átvett pénzeszközök</t>
  </si>
  <si>
    <t>Felhalmozási célú költségvetési bevételek összesen:</t>
  </si>
  <si>
    <t xml:space="preserve">KÖLTSÉGVETÉSI BEVÉTELEK ÖSSZESEN: </t>
  </si>
  <si>
    <t>Előző évi maradvány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</si>
  <si>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</si>
  <si>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</si>
  <si>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</si>
  <si>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2012. évi teljesítés 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</si>
  <si>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</si>
  <si>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</si>
  <si>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államháztartáson belülre</t>
  </si>
  <si>
    <t xml:space="preserve">               -ebből működési célú támogatások államháztartáson kívülre</t>
  </si>
  <si>
    <t xml:space="preserve">               -ebből tartalékok</t>
  </si>
  <si>
    <t>Működési célú költségvetési kiadások összesen:</t>
  </si>
  <si>
    <t>Egyéb felhalmozási célú kiadások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</si>
  <si>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</si>
  <si>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</si>
  <si>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</si>
  <si>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</si>
  <si>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</si>
  <si>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</si>
  <si>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</si>
  <si>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</si>
  <si>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</si>
  <si>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</si>
  <si>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</si>
  <si>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</si>
  <si>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</si>
  <si>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2. Nem közművel gyűjtött háztartási szennyvíz ártalmatlanítása</t>
  </si>
  <si>
    <t xml:space="preserve">             1. Óvodapedagógusok, és az óvodapedagógusok nevelő munkáját közvetlenül segítők bértámogatása</t>
  </si>
  <si>
    <t>2. Óvodaműködtetési támogatás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</si>
  <si>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</si>
  <si>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</si>
  <si>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</si>
  <si>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</si>
  <si>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</si>
  <si>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</si>
  <si>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</si>
  <si>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</si>
  <si>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</si>
  <si>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</si>
  <si>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</si>
  <si>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</si>
  <si>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>Felhalmozási bevételek (saját bevételek)</t>
  </si>
  <si>
    <t>Vasivíz vízdíj használati díjak</t>
  </si>
  <si>
    <t>Egyéb felhalmozási c visszatérítendő támogatások, kölcsönök</t>
  </si>
  <si>
    <t>Egyéb felhalmozási célú átvett pénzeszközök</t>
  </si>
  <si>
    <t>FELHALMOZÁSI C. KÖLTSÉGVETÉSI BEVÉTELEK ÖSSZESEN:</t>
  </si>
  <si>
    <t>Előző évi maradvány felhalmozási c felhasználása</t>
  </si>
  <si>
    <t>FINANSZÍROZÁSI BEVÉTELEK ÖSSZESEN:</t>
  </si>
  <si>
    <t>ebből:</t>
  </si>
  <si>
    <t>Kötelező feladatok összesen:</t>
  </si>
  <si>
    <t>Önként vállalt feladatok összesen:</t>
  </si>
  <si>
    <t>Beruházások</t>
  </si>
  <si>
    <t>5.</t>
  </si>
  <si>
    <t>Vasivíz Zrt-től átvett vagyon értékeltetése</t>
  </si>
  <si>
    <t>Felújítások</t>
  </si>
  <si>
    <t>Felhalmozási célú visszatérítendő támogatások, kölcsönök nyújtása</t>
  </si>
  <si>
    <t>Egyéb felhalmozási célú támogatások államháztartáson belülre</t>
  </si>
  <si>
    <t>Hulladékgazdálkodási társulási beruházásokhoz átadás</t>
  </si>
  <si>
    <t>Egyéb felhalmozási célú támogatások államháztartáson kívülre</t>
  </si>
  <si>
    <t>Tartalékok</t>
  </si>
  <si>
    <t xml:space="preserve">1. </t>
  </si>
  <si>
    <t>Fejlesztési tartalék</t>
  </si>
  <si>
    <t>FELHALMOZÁSI C. KÖLTSÉGVETÉSI KIADÁSOK ÖSSZESEN:</t>
  </si>
  <si>
    <t>Finanszírozási kiadások:</t>
  </si>
  <si>
    <t>FINANSZÍROZÁSI KIADÁSOK ÖSSZESEN:</t>
  </si>
  <si>
    <t>Vasivíz szennyvíz használati díjak</t>
  </si>
  <si>
    <t xml:space="preserve">Kisértékű tárgyi eszköz beszerzések </t>
  </si>
  <si>
    <t>gáz közműhozzájárulások</t>
  </si>
  <si>
    <t>Velem községi Önkormányzat címrendje</t>
  </si>
  <si>
    <t>Velem községi Önkormányzat</t>
  </si>
  <si>
    <t xml:space="preserve">Velem községi Önkormányzat bevételei és kiadásai </t>
  </si>
  <si>
    <t>VI.) Kiegészítés I.1. jogcímekhez</t>
  </si>
  <si>
    <t>Velemben Velemért számlára lakossági felajánlások</t>
  </si>
  <si>
    <t>VASIVÍZ szennyvízhálózat kompenzáció keretében</t>
  </si>
  <si>
    <t>VASIVÍZ vízközműhálózat kompenzáció keretében</t>
  </si>
  <si>
    <t>felhalmozási pénzmaradvány</t>
  </si>
  <si>
    <t>HM fc.támogatása koronaőrző hely kialakításához</t>
  </si>
  <si>
    <t>Koronaőrző hely feltárása és felújítása</t>
  </si>
  <si>
    <t>2016. évben</t>
  </si>
  <si>
    <t>2016. évi eredeti előirányzat</t>
  </si>
  <si>
    <t>Támogatás összege 2016. 01. 01.             ( Ft)</t>
  </si>
  <si>
    <t>Központi támogatások összesen (2015. évi C. törvény 2. és 3. melléklete szerint):</t>
  </si>
  <si>
    <t xml:space="preserve">A helyi önkormányzatok általános müködésének és ágazati feladatainak támogatása (2015. évi C. törvény 2. melléklete szerint)  </t>
  </si>
  <si>
    <t xml:space="preserve">          2016. évi felhalmozási célú bevételek </t>
  </si>
  <si>
    <t xml:space="preserve">Kossuth utca 8. ingatlan </t>
  </si>
  <si>
    <t>Könyvtár normatíva különbözet terhére (polcok,székek)</t>
  </si>
  <si>
    <t xml:space="preserve">          ( Ft)</t>
  </si>
  <si>
    <t>POSTA tulajdonjogának megvásárlása (800000 +ÁFA)</t>
  </si>
  <si>
    <t xml:space="preserve">POSTA épületének megvásárlására </t>
  </si>
  <si>
    <t>6. A 2015. évről áthúzózdó bérkompenzáció támogatása</t>
  </si>
  <si>
    <t>Koronaőrző hely tevezése</t>
  </si>
  <si>
    <t>6.</t>
  </si>
  <si>
    <t>TOP pályázat tervezése</t>
  </si>
  <si>
    <t>Teljesítés</t>
  </si>
  <si>
    <t>Teljesítés %</t>
  </si>
  <si>
    <t>Teljesítés             ( Ft)</t>
  </si>
  <si>
    <t>2016. évi Eredeti előirányzat</t>
  </si>
  <si>
    <t>Koronaőrző hely maradványának visszafizetése</t>
  </si>
  <si>
    <t>Rendőrségnek Velemi Gesztenyenapokra</t>
  </si>
  <si>
    <t>7.</t>
  </si>
  <si>
    <t>2016.12.31. Módosított előirányzat</t>
  </si>
  <si>
    <t>2016.12.31. módosított előirányzat</t>
  </si>
  <si>
    <t>Államháztartáson belüli megelőlegezések</t>
  </si>
  <si>
    <t xml:space="preserve">Helyi önkormányzatok által felhasználható kiegészítő támogatások felhalmozási célra(2015. évi C. törvény 3. melléklete szerint) </t>
  </si>
  <si>
    <t>Adósságkonszolidációban részt nem vett települések fejl.tám.</t>
  </si>
  <si>
    <t>Központi felhalmozási célú támogatások összesen (2015. évi C. törvény 2. és 3. melléklete szerint):</t>
  </si>
  <si>
    <t>Központi támogatások mindösszesen (2015. évi C. törvény 2. és 3. melléklete szerint):</t>
  </si>
  <si>
    <t>"</t>
  </si>
  <si>
    <t>Velem községi Önkormányzat központilag szabályozott bevételei 2016. évben</t>
  </si>
  <si>
    <t>Támogatás összege 2016. 12.31.             ( Ft)</t>
  </si>
  <si>
    <t xml:space="preserve">Helyi önkormányzatok által felhasználható kiegészítő támogatások működési célra (2015. évi C. törvény 3. melléklete szerint) </t>
  </si>
  <si>
    <t>A 2016. évi bérkompenzáció támogatása</t>
  </si>
  <si>
    <t>A helyi önkormányzatok szociális tűzifavásárláshoz kapcsolódó kiegészítő támogatása</t>
  </si>
  <si>
    <t xml:space="preserve">Helyi önkormányzatok által felhasználható kiegészítő működési célú támogatások előirányzatarányza összesen: </t>
  </si>
  <si>
    <t>Intézmény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</si>
  <si>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</si>
  <si>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</si>
  <si>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</si>
  <si>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</si>
  <si>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</si>
  <si>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</si>
  <si>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</si>
  <si>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</si>
  <si>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</si>
  <si>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</si>
  <si>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</si>
  <si>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</si>
  <si>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</si>
  <si>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</si>
  <si>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</si>
  <si>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</si>
  <si>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</si>
  <si>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</si>
  <si>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</si>
  <si>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</si>
  <si>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Velem községi Önkormányzat maradványának felhasználása</t>
  </si>
  <si>
    <t>Összes maradvány</t>
  </si>
  <si>
    <t>Kötelezettségvállalással terhelt maradvány</t>
  </si>
  <si>
    <t xml:space="preserve">Működési feladatok összesen </t>
  </si>
  <si>
    <t xml:space="preserve">Fejlesztési feladatok összesen </t>
  </si>
  <si>
    <t>Szabad maradvány felhasználási terve</t>
  </si>
  <si>
    <t xml:space="preserve">működési feladatok összesen </t>
  </si>
  <si>
    <t>MARADVÁNY ÖSSZESEN:</t>
  </si>
  <si>
    <t>(E Ft-ban)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</si>
  <si>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</si>
  <si>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</si>
  <si>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</si>
  <si>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</si>
  <si>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</si>
  <si>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</si>
  <si>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</si>
  <si>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</si>
  <si>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</si>
  <si>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</si>
  <si>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</si>
  <si>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</si>
  <si>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</si>
  <si>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</si>
  <si>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</si>
  <si>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</si>
  <si>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</si>
  <si>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</si>
  <si>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</si>
  <si>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</si>
  <si>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</si>
  <si>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</si>
  <si>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</si>
  <si>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</si>
  <si>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</si>
  <si>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</si>
  <si>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</si>
  <si>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</si>
  <si>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</si>
  <si>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</si>
  <si>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</si>
  <si>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</si>
  <si>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</si>
  <si>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</si>
  <si>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</si>
  <si>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</si>
  <si>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</si>
  <si>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</si>
  <si>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</si>
  <si>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</si>
  <si>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</si>
  <si>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</si>
  <si>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</si>
  <si>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</si>
  <si>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</si>
  <si>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</si>
  <si>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</si>
  <si>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</si>
  <si>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</si>
  <si>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</si>
  <si>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</si>
  <si>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</si>
  <si>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</si>
  <si>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</si>
  <si>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</si>
  <si>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</si>
  <si>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</si>
  <si>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</si>
  <si>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</si>
  <si>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</si>
  <si>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</si>
  <si>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</si>
  <si>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</si>
  <si>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</si>
  <si>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</si>
  <si>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</si>
  <si>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</si>
  <si>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</si>
  <si>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</si>
  <si>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</si>
  <si>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</si>
  <si>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</si>
  <si>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</si>
  <si>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</si>
  <si>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</si>
  <si>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</si>
  <si>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</si>
  <si>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</si>
  <si>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</si>
  <si>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</si>
  <si>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</si>
  <si>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</si>
  <si>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</si>
  <si>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</si>
  <si>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</si>
  <si>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</si>
  <si>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</si>
  <si>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</si>
  <si>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KIMUTATÁS</t>
  </si>
  <si>
    <t>Velem községi Önkormányzat 2015. évi költségvetésében európai uniós forrásból megvalósult fejlesztések:</t>
  </si>
  <si>
    <t>2010.</t>
  </si>
  <si>
    <t>2011.</t>
  </si>
  <si>
    <t>2012.</t>
  </si>
  <si>
    <t>2013.</t>
  </si>
  <si>
    <t>2014.</t>
  </si>
  <si>
    <t>2015.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</si>
  <si>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</si>
  <si>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</si>
  <si>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</si>
  <si>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</si>
  <si>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</si>
  <si>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</si>
  <si>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</si>
  <si>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</si>
  <si>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</si>
  <si>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 xml:space="preserve">Egyéb kiadás </t>
  </si>
  <si>
    <t>Adósságkonszolidációban részt nem vett települések támogatása</t>
  </si>
  <si>
    <t>Adósságkonszolidációból</t>
  </si>
  <si>
    <t>8.</t>
  </si>
  <si>
    <t>9.</t>
  </si>
  <si>
    <t>Könyvtár ablak, ajtó</t>
  </si>
  <si>
    <t>2016. évi maradvány kimutatása</t>
  </si>
  <si>
    <t>Velem községi Önkormányzat 2016. évi vagyonmérlege</t>
  </si>
  <si>
    <t>2016.</t>
  </si>
  <si>
    <t>Az európai uniós támogatással megvalósuló programok, projektek bevételeiről és kiadásairól, valamint az önkormányzaton kívüli ilyen projektekhez való hozzájárulásról 2016. évben</t>
  </si>
  <si>
    <t>Önkormányzat 2016. évi képződött maradványa</t>
  </si>
  <si>
    <t>2017. évi költségvetésbe beépített feladatok</t>
  </si>
  <si>
    <t>2017. évi költségvetésbe a zárszámadás követően beépítendő maradvány</t>
  </si>
  <si>
    <t>2017. évi kiadások fedezeteként a 2017. évi költségvetésbe szereplő összeg</t>
  </si>
  <si>
    <t xml:space="preserve">           Adósságkonszolidációs támogatás terhére végzett kiadások</t>
  </si>
  <si>
    <t>( Ft)</t>
  </si>
  <si>
    <t>2017. évi állami támogatások előlegének elszámolása</t>
  </si>
  <si>
    <t xml:space="preserve">Szabad maradvány a 2017. évi költségvetésben Gyermekétkeztetési feladatokra </t>
  </si>
  <si>
    <t>2016. évi felhalmozási  kiadások ( Ft)</t>
  </si>
  <si>
    <t>4. melléklet a 6/2017. (V.31.) önkormányzati rendelethez</t>
  </si>
  <si>
    <t>1. melléklet a 6/2017. (V.31.) önkormányzati rendelethez</t>
  </si>
  <si>
    <t xml:space="preserve"> 2. melléklet a      6/2017. (V.31.) önkormányzati rendelethez</t>
  </si>
  <si>
    <t>3. melléklet a 6/2017. (V.31.) önkormányzati rendelethez</t>
  </si>
  <si>
    <t>5. melléklet a 6/2017. (V.31.) önkormányzati rendelethez</t>
  </si>
  <si>
    <t>6. melléklet a 6/2017. (V.31.) önkormányzati rendelethez</t>
  </si>
  <si>
    <t>7. melléklet a 6/2017. (V.31.) önkormányzati rendelethez</t>
  </si>
  <si>
    <t>8. melléklet a 6/2017.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</si>
</sst>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charset val="238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3" borderId="0" applyNumberFormat="0" applyBorder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3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22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</cellStyleXfs>
  <cellXfs count="36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/>
    <xf numFmtId="0" fontId="4" fillId="25" borderId="0" xfId="0" applyFont="1" applyFill="1" applyAlignment="1"/>
    <xf numFmtId="0" fontId="3" fillId="25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left" vertical="top"/>
    </xf>
    <xf numFmtId="0" fontId="10" fillId="0" borderId="0" xfId="0" applyFont="1"/>
    <xf numFmtId="0" fontId="3" fillId="0" borderId="0" xfId="0" applyFont="1" applyFill="1" applyBorder="1" applyAlignment="1"/>
    <xf numFmtId="3" fontId="14" fillId="0" borderId="23" xfId="0" applyNumberFormat="1" applyFont="1" applyFill="1" applyBorder="1"/>
    <xf numFmtId="0" fontId="14" fillId="0" borderId="0" xfId="0" applyFont="1" applyFill="1"/>
    <xf numFmtId="3" fontId="14" fillId="0" borderId="24" xfId="0" applyNumberFormat="1" applyFont="1" applyFill="1" applyBorder="1"/>
    <xf numFmtId="3" fontId="14" fillId="0" borderId="11" xfId="0" applyNumberFormat="1" applyFont="1" applyFill="1" applyBorder="1"/>
    <xf numFmtId="3" fontId="13" fillId="0" borderId="22" xfId="0" applyNumberFormat="1" applyFont="1" applyFill="1" applyBorder="1"/>
    <xf numFmtId="0" fontId="13" fillId="0" borderId="0" xfId="0" applyFont="1" applyFill="1"/>
    <xf numFmtId="3" fontId="13" fillId="0" borderId="25" xfId="0" applyNumberFormat="1" applyFont="1" applyFill="1" applyBorder="1"/>
    <xf numFmtId="0" fontId="4" fillId="0" borderId="0" xfId="38" applyFont="1"/>
    <xf numFmtId="0" fontId="3" fillId="0" borderId="0" xfId="38" applyFont="1"/>
    <xf numFmtId="0" fontId="3" fillId="0" borderId="0" xfId="38" applyFont="1" applyAlignment="1"/>
    <xf numFmtId="0" fontId="13" fillId="0" borderId="0" xfId="38" applyFont="1"/>
    <xf numFmtId="0" fontId="14" fillId="0" borderId="0" xfId="38" applyFont="1"/>
    <xf numFmtId="0" fontId="13" fillId="0" borderId="0" xfId="38" applyFont="1" applyAlignment="1">
      <alignment horizontal="right"/>
    </xf>
    <xf numFmtId="0" fontId="14" fillId="0" borderId="0" xfId="38" applyFont="1" applyAlignment="1">
      <alignment horizontal="right"/>
    </xf>
    <xf numFmtId="0" fontId="13" fillId="0" borderId="0" xfId="38" applyFont="1" applyAlignment="1">
      <alignment horizontal="left"/>
    </xf>
    <xf numFmtId="0" fontId="33" fillId="0" borderId="0" xfId="38" applyFont="1" applyAlignment="1">
      <alignment horizontal="left"/>
    </xf>
    <xf numFmtId="0" fontId="3" fillId="0" borderId="0" xfId="0" applyFont="1"/>
    <xf numFmtId="0" fontId="3" fillId="24" borderId="0" xfId="39" applyFont="1" applyFill="1" applyBorder="1" applyAlignment="1">
      <alignment wrapText="1"/>
    </xf>
    <xf numFmtId="3" fontId="3" fillId="24" borderId="0" xfId="0" applyNumberFormat="1" applyFont="1" applyFill="1" applyAlignment="1"/>
    <xf numFmtId="3" fontId="3" fillId="25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13" xfId="0" applyFont="1" applyFill="1" applyBorder="1" applyAlignment="1">
      <alignment horizontal="center" vertical="center"/>
    </xf>
    <xf numFmtId="0" fontId="14" fillId="0" borderId="34" xfId="0" applyFont="1" applyFill="1" applyBorder="1"/>
    <xf numFmtId="3" fontId="14" fillId="0" borderId="35" xfId="0" applyNumberFormat="1" applyFont="1" applyFill="1" applyBorder="1"/>
    <xf numFmtId="3" fontId="14" fillId="0" borderId="32" xfId="0" applyNumberFormat="1" applyFont="1" applyFill="1" applyBorder="1"/>
    <xf numFmtId="3" fontId="14" fillId="0" borderId="33" xfId="0" applyNumberFormat="1" applyFont="1" applyFill="1" applyBorder="1"/>
    <xf numFmtId="0" fontId="37" fillId="0" borderId="36" xfId="0" applyFont="1" applyFill="1" applyBorder="1" applyAlignment="1">
      <alignment horizontal="left" indent="2"/>
    </xf>
    <xf numFmtId="3" fontId="37" fillId="0" borderId="37" xfId="0" applyNumberFormat="1" applyFont="1" applyFill="1" applyBorder="1"/>
    <xf numFmtId="3" fontId="37" fillId="0" borderId="38" xfId="0" applyNumberFormat="1" applyFont="1" applyFill="1" applyBorder="1"/>
    <xf numFmtId="3" fontId="37" fillId="0" borderId="24" xfId="0" applyNumberFormat="1" applyFont="1" applyFill="1" applyBorder="1"/>
    <xf numFmtId="0" fontId="14" fillId="0" borderId="36" xfId="0" applyFont="1" applyFill="1" applyBorder="1"/>
    <xf numFmtId="3" fontId="14" fillId="0" borderId="37" xfId="0" applyNumberFormat="1" applyFont="1" applyFill="1" applyBorder="1"/>
    <xf numFmtId="3" fontId="14" fillId="0" borderId="38" xfId="0" applyNumberFormat="1" applyFont="1" applyFill="1" applyBorder="1"/>
    <xf numFmtId="0" fontId="14" fillId="0" borderId="29" xfId="0" applyFont="1" applyFill="1" applyBorder="1"/>
    <xf numFmtId="3" fontId="14" fillId="0" borderId="39" xfId="0" applyNumberFormat="1" applyFont="1" applyFill="1" applyBorder="1"/>
    <xf numFmtId="3" fontId="14" fillId="0" borderId="40" xfId="0" applyNumberFormat="1" applyFont="1" applyFill="1" applyBorder="1"/>
    <xf numFmtId="3" fontId="14" fillId="0" borderId="41" xfId="0" applyNumberFormat="1" applyFont="1" applyFill="1" applyBorder="1"/>
    <xf numFmtId="0" fontId="13" fillId="0" borderId="17" xfId="0" applyFont="1" applyFill="1" applyBorder="1"/>
    <xf numFmtId="3" fontId="13" fillId="0" borderId="18" xfId="0" applyNumberFormat="1" applyFont="1" applyFill="1" applyBorder="1"/>
    <xf numFmtId="3" fontId="14" fillId="0" borderId="21" xfId="0" applyNumberFormat="1" applyFont="1" applyFill="1" applyBorder="1"/>
    <xf numFmtId="0" fontId="37" fillId="0" borderId="36" xfId="0" applyFont="1" applyFill="1" applyBorder="1"/>
    <xf numFmtId="3" fontId="37" fillId="0" borderId="21" xfId="0" applyNumberFormat="1" applyFont="1" applyFill="1" applyBorder="1"/>
    <xf numFmtId="3" fontId="37" fillId="0" borderId="23" xfId="0" applyNumberFormat="1" applyFont="1" applyFill="1" applyBorder="1"/>
    <xf numFmtId="3" fontId="14" fillId="0" borderId="42" xfId="0" applyNumberFormat="1" applyFont="1" applyFill="1" applyBorder="1"/>
    <xf numFmtId="0" fontId="37" fillId="0" borderId="36" xfId="0" applyFont="1" applyFill="1" applyBorder="1" applyAlignment="1">
      <alignment horizontal="left" wrapText="1" indent="2"/>
    </xf>
    <xf numFmtId="3" fontId="37" fillId="0" borderId="42" xfId="0" applyNumberFormat="1" applyFont="1" applyFill="1" applyBorder="1"/>
    <xf numFmtId="3" fontId="37" fillId="0" borderId="30" xfId="0" applyNumberFormat="1" applyFont="1" applyFill="1" applyBorder="1"/>
    <xf numFmtId="3" fontId="37" fillId="0" borderId="41" xfId="0" applyNumberFormat="1" applyFont="1" applyFill="1" applyBorder="1"/>
    <xf numFmtId="0" fontId="13" fillId="0" borderId="13" xfId="0" applyFont="1" applyFill="1" applyBorder="1"/>
    <xf numFmtId="3" fontId="13" fillId="0" borderId="12" xfId="0" applyNumberFormat="1" applyFont="1" applyFill="1" applyBorder="1"/>
    <xf numFmtId="3" fontId="13" fillId="0" borderId="31" xfId="0" applyNumberFormat="1" applyFont="1" applyFill="1" applyBorder="1"/>
    <xf numFmtId="0" fontId="14" fillId="0" borderId="34" xfId="0" applyFont="1" applyFill="1" applyBorder="1" applyAlignment="1">
      <alignment wrapText="1"/>
    </xf>
    <xf numFmtId="0" fontId="37" fillId="0" borderId="43" xfId="0" applyFont="1" applyFill="1" applyBorder="1"/>
    <xf numFmtId="3" fontId="37" fillId="0" borderId="26" xfId="0" applyNumberFormat="1" applyFont="1" applyFill="1" applyBorder="1"/>
    <xf numFmtId="3" fontId="37" fillId="0" borderId="10" xfId="0" applyNumberFormat="1" applyFont="1" applyFill="1" applyBorder="1"/>
    <xf numFmtId="3" fontId="37" fillId="0" borderId="11" xfId="0" applyNumberFormat="1" applyFont="1" applyFill="1" applyBorder="1"/>
    <xf numFmtId="0" fontId="13" fillId="0" borderId="14" xfId="0" applyFont="1" applyFill="1" applyBorder="1"/>
    <xf numFmtId="3" fontId="13" fillId="0" borderId="16" xfId="0" applyNumberFormat="1" applyFont="1" applyFill="1" applyBorder="1"/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3" fontId="14" fillId="0" borderId="44" xfId="0" applyNumberFormat="1" applyFont="1" applyFill="1" applyBorder="1"/>
    <xf numFmtId="0" fontId="14" fillId="0" borderId="20" xfId="0" applyFont="1" applyFill="1" applyBorder="1"/>
    <xf numFmtId="3" fontId="37" fillId="0" borderId="44" xfId="0" applyNumberFormat="1" applyFont="1" applyFill="1" applyBorder="1"/>
    <xf numFmtId="0" fontId="33" fillId="0" borderId="17" xfId="0" applyFont="1" applyFill="1" applyBorder="1" applyAlignment="1">
      <alignment wrapText="1"/>
    </xf>
    <xf numFmtId="3" fontId="33" fillId="0" borderId="45" xfId="0" applyNumberFormat="1" applyFont="1" applyFill="1" applyBorder="1"/>
    <xf numFmtId="3" fontId="33" fillId="0" borderId="28" xfId="0" applyNumberFormat="1" applyFont="1" applyFill="1" applyBorder="1"/>
    <xf numFmtId="3" fontId="33" fillId="0" borderId="22" xfId="0" applyNumberFormat="1" applyFont="1" applyFill="1" applyBorder="1"/>
    <xf numFmtId="3" fontId="11" fillId="0" borderId="0" xfId="0" applyNumberFormat="1" applyFont="1" applyFill="1"/>
    <xf numFmtId="0" fontId="3" fillId="0" borderId="0" xfId="46" applyFont="1" applyFill="1" applyAlignment="1">
      <alignment vertical="top"/>
    </xf>
    <xf numFmtId="0" fontId="3" fillId="0" borderId="0" xfId="46" applyFont="1" applyFill="1"/>
    <xf numFmtId="0" fontId="2" fillId="0" borderId="0" xfId="46" applyFont="1" applyFill="1"/>
    <xf numFmtId="3" fontId="7" fillId="0" borderId="0" xfId="46" applyNumberFormat="1" applyFont="1" applyFill="1" applyAlignment="1">
      <alignment horizontal="center" wrapText="1"/>
    </xf>
    <xf numFmtId="0" fontId="4" fillId="0" borderId="0" xfId="46" applyFont="1" applyFill="1" applyAlignment="1"/>
    <xf numFmtId="0" fontId="4" fillId="0" borderId="0" xfId="46" applyFont="1" applyFill="1"/>
    <xf numFmtId="0" fontId="5" fillId="0" borderId="0" xfId="46" applyFont="1" applyFill="1"/>
    <xf numFmtId="0" fontId="9" fillId="26" borderId="0" xfId="46" applyFont="1" applyFill="1" applyBorder="1" applyAlignment="1">
      <alignment horizontal="left"/>
    </xf>
    <xf numFmtId="3" fontId="3" fillId="26" borderId="0" xfId="46" applyNumberFormat="1" applyFont="1" applyFill="1" applyBorder="1"/>
    <xf numFmtId="0" fontId="5" fillId="0" borderId="0" xfId="46" applyFont="1" applyFill="1" applyBorder="1" applyAlignment="1">
      <alignment horizontal="left" wrapText="1" indent="3"/>
    </xf>
    <xf numFmtId="3" fontId="3" fillId="0" borderId="0" xfId="46" applyNumberFormat="1" applyFont="1" applyFill="1"/>
    <xf numFmtId="0" fontId="5" fillId="0" borderId="0" xfId="46" applyFont="1" applyFill="1" applyBorder="1" applyAlignment="1">
      <alignment horizontal="left" indent="3"/>
    </xf>
    <xf numFmtId="0" fontId="3" fillId="0" borderId="0" xfId="46" applyFont="1" applyFill="1" applyBorder="1" applyAlignment="1">
      <alignment horizontal="left" wrapText="1" indent="3"/>
    </xf>
    <xf numFmtId="0" fontId="3" fillId="0" borderId="0" xfId="46" applyFont="1" applyFill="1" applyBorder="1" applyAlignment="1">
      <alignment horizontal="left" indent="3"/>
    </xf>
    <xf numFmtId="0" fontId="4" fillId="26" borderId="0" xfId="46" applyFont="1" applyFill="1" applyBorder="1" applyAlignment="1">
      <alignment wrapText="1"/>
    </xf>
    <xf numFmtId="3" fontId="3" fillId="26" borderId="0" xfId="46" applyNumberFormat="1" applyFont="1" applyFill="1"/>
    <xf numFmtId="0" fontId="5" fillId="0" borderId="0" xfId="46" applyFont="1" applyFill="1" applyBorder="1" applyAlignment="1">
      <alignment wrapText="1"/>
    </xf>
    <xf numFmtId="2" fontId="5" fillId="0" borderId="0" xfId="46" applyNumberFormat="1" applyFont="1" applyFill="1" applyBorder="1" applyAlignment="1">
      <alignment horizontal="left" wrapText="1" indent="3"/>
    </xf>
    <xf numFmtId="0" fontId="6" fillId="0" borderId="0" xfId="46" applyFont="1" applyFill="1"/>
    <xf numFmtId="0" fontId="6" fillId="27" borderId="0" xfId="46" applyFont="1" applyFill="1" applyBorder="1"/>
    <xf numFmtId="3" fontId="6" fillId="27" borderId="0" xfId="46" applyNumberFormat="1" applyFont="1" applyFill="1"/>
    <xf numFmtId="0" fontId="6" fillId="0" borderId="0" xfId="46" applyFont="1" applyFill="1" applyBorder="1" applyAlignment="1">
      <alignment wrapText="1"/>
    </xf>
    <xf numFmtId="0" fontId="6" fillId="27" borderId="0" xfId="46" applyFont="1" applyFill="1" applyBorder="1" applyAlignment="1">
      <alignment wrapText="1"/>
    </xf>
    <xf numFmtId="3" fontId="6" fillId="27" borderId="0" xfId="46" applyNumberFormat="1" applyFont="1" applyFill="1" applyBorder="1" applyAlignment="1">
      <alignment wrapText="1"/>
    </xf>
    <xf numFmtId="0" fontId="36" fillId="0" borderId="0" xfId="46" applyFont="1" applyFill="1"/>
    <xf numFmtId="0" fontId="8" fillId="24" borderId="0" xfId="46" applyFont="1" applyFill="1"/>
    <xf numFmtId="3" fontId="8" fillId="24" borderId="0" xfId="46" applyNumberFormat="1" applyFont="1" applyFill="1"/>
    <xf numFmtId="0" fontId="8" fillId="0" borderId="0" xfId="46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24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3" fillId="25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4" fillId="24" borderId="0" xfId="0" applyFont="1" applyFill="1" applyAlignment="1"/>
    <xf numFmtId="3" fontId="3" fillId="24" borderId="0" xfId="0" applyNumberFormat="1" applyFont="1" applyFill="1" applyAlignment="1">
      <alignment horizontal="right"/>
    </xf>
    <xf numFmtId="3" fontId="3" fillId="25" borderId="0" xfId="0" applyNumberFormat="1" applyFont="1" applyFill="1" applyAlignment="1">
      <alignment horizontal="right"/>
    </xf>
    <xf numFmtId="0" fontId="3" fillId="24" borderId="0" xfId="39" applyFont="1" applyFill="1" applyAlignment="1">
      <alignment horizontal="left" vertical="top"/>
    </xf>
    <xf numFmtId="3" fontId="3" fillId="24" borderId="0" xfId="39" applyNumberFormat="1" applyFont="1" applyFill="1" applyBorder="1" applyAlignment="1">
      <alignment horizontal="right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25" borderId="0" xfId="39" applyFont="1" applyFill="1" applyAlignment="1">
      <alignment horizontal="left"/>
    </xf>
    <xf numFmtId="0" fontId="3" fillId="25" borderId="0" xfId="39" applyFont="1" applyFill="1" applyBorder="1" applyAlignment="1"/>
    <xf numFmtId="3" fontId="3" fillId="25" borderId="0" xfId="39" applyNumberFormat="1" applyFont="1" applyFill="1" applyBorder="1" applyAlignment="1">
      <alignment horizontal="right"/>
    </xf>
    <xf numFmtId="3" fontId="4" fillId="24" borderId="0" xfId="0" applyNumberFormat="1" applyFont="1" applyFill="1"/>
    <xf numFmtId="3" fontId="4" fillId="25" borderId="0" xfId="0" applyNumberFormat="1" applyFont="1" applyFill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3" fillId="28" borderId="0" xfId="0" applyFont="1" applyFill="1"/>
    <xf numFmtId="0" fontId="3" fillId="28" borderId="0" xfId="0" applyFont="1" applyFill="1" applyAlignment="1">
      <alignment wrapText="1"/>
    </xf>
    <xf numFmtId="3" fontId="3" fillId="28" borderId="0" xfId="0" applyNumberFormat="1" applyFont="1" applyFill="1" applyAlignment="1"/>
    <xf numFmtId="3" fontId="4" fillId="26" borderId="0" xfId="46" applyNumberFormat="1" applyFont="1" applyFill="1"/>
    <xf numFmtId="0" fontId="3" fillId="28" borderId="0" xfId="39" applyFont="1" applyFill="1" applyAlignment="1">
      <alignment horizontal="left" vertical="top"/>
    </xf>
    <xf numFmtId="0" fontId="3" fillId="28" borderId="0" xfId="39" applyFont="1" applyFill="1" applyBorder="1" applyAlignment="1">
      <alignment wrapText="1"/>
    </xf>
    <xf numFmtId="3" fontId="3" fillId="28" borderId="0" xfId="39" applyNumberFormat="1" applyFont="1" applyFill="1" applyBorder="1" applyAlignment="1">
      <alignment horizontal="right"/>
    </xf>
    <xf numFmtId="0" fontId="3" fillId="28" borderId="0" xfId="0" applyFont="1" applyFill="1" applyAlignment="1">
      <alignment vertical="center" wrapText="1"/>
    </xf>
    <xf numFmtId="3" fontId="3" fillId="28" borderId="0" xfId="0" applyNumberFormat="1" applyFont="1" applyFill="1" applyAlignment="1">
      <alignment vertical="center"/>
    </xf>
    <xf numFmtId="3" fontId="14" fillId="0" borderId="46" xfId="0" applyNumberFormat="1" applyFont="1" applyFill="1" applyBorder="1"/>
    <xf numFmtId="3" fontId="37" fillId="0" borderId="47" xfId="0" applyNumberFormat="1" applyFont="1" applyFill="1" applyBorder="1"/>
    <xf numFmtId="3" fontId="14" fillId="0" borderId="47" xfId="0" applyNumberFormat="1" applyFont="1" applyFill="1" applyBorder="1"/>
    <xf numFmtId="3" fontId="14" fillId="0" borderId="48" xfId="0" applyNumberFormat="1" applyFont="1" applyFill="1" applyBorder="1"/>
    <xf numFmtId="3" fontId="37" fillId="0" borderId="49" xfId="0" applyNumberFormat="1" applyFont="1" applyFill="1" applyBorder="1"/>
    <xf numFmtId="3" fontId="33" fillId="0" borderId="50" xfId="0" applyNumberFormat="1" applyFont="1" applyFill="1" applyBorder="1"/>
    <xf numFmtId="3" fontId="3" fillId="29" borderId="0" xfId="46" applyNumberFormat="1" applyFont="1" applyFill="1" applyBorder="1"/>
    <xf numFmtId="3" fontId="13" fillId="0" borderId="50" xfId="0" applyNumberFormat="1" applyFont="1" applyFill="1" applyBorder="1"/>
    <xf numFmtId="3" fontId="14" fillId="0" borderId="51" xfId="0" applyNumberFormat="1" applyFont="1" applyFill="1" applyBorder="1"/>
    <xf numFmtId="3" fontId="37" fillId="0" borderId="51" xfId="0" applyNumberFormat="1" applyFont="1" applyFill="1" applyBorder="1"/>
    <xf numFmtId="3" fontId="37" fillId="0" borderId="48" xfId="0" applyNumberFormat="1" applyFont="1" applyFill="1" applyBorder="1"/>
    <xf numFmtId="3" fontId="13" fillId="0" borderId="52" xfId="0" applyNumberFormat="1" applyFont="1" applyFill="1" applyBorder="1"/>
    <xf numFmtId="3" fontId="13" fillId="0" borderId="27" xfId="0" applyNumberFormat="1" applyFont="1" applyFill="1" applyBorder="1"/>
    <xf numFmtId="0" fontId="13" fillId="0" borderId="12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53" xfId="0" applyFont="1" applyFill="1" applyBorder="1" applyAlignment="1">
      <alignment horizontal="center" wrapText="1"/>
    </xf>
    <xf numFmtId="3" fontId="14" fillId="0" borderId="49" xfId="0" applyNumberFormat="1" applyFont="1" applyFill="1" applyBorder="1"/>
    <xf numFmtId="0" fontId="13" fillId="0" borderId="5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/>
    <xf numFmtId="2" fontId="14" fillId="0" borderId="36" xfId="0" applyNumberFormat="1" applyFont="1" applyFill="1" applyBorder="1"/>
    <xf numFmtId="2" fontId="14" fillId="0" borderId="29" xfId="0" applyNumberFormat="1" applyFont="1" applyFill="1" applyBorder="1"/>
    <xf numFmtId="2" fontId="14" fillId="0" borderId="17" xfId="0" applyNumberFormat="1" applyFont="1" applyFill="1" applyBorder="1"/>
    <xf numFmtId="2" fontId="13" fillId="0" borderId="17" xfId="0" applyNumberFormat="1" applyFont="1" applyFill="1" applyBorder="1"/>
    <xf numFmtId="2" fontId="13" fillId="0" borderId="14" xfId="0" applyNumberFormat="1" applyFont="1" applyFill="1" applyBorder="1"/>
    <xf numFmtId="2" fontId="14" fillId="0" borderId="20" xfId="0" applyNumberFormat="1" applyFont="1" applyFill="1" applyBorder="1" applyAlignment="1">
      <alignment horizontal="right"/>
    </xf>
    <xf numFmtId="0" fontId="7" fillId="0" borderId="0" xfId="46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24" borderId="0" xfId="0" applyNumberFormat="1" applyFont="1" applyFill="1" applyAlignment="1"/>
    <xf numFmtId="4" fontId="4" fillId="0" borderId="0" xfId="0" applyNumberFormat="1" applyFont="1" applyFill="1" applyAlignment="1"/>
    <xf numFmtId="4" fontId="3" fillId="0" borderId="0" xfId="0" applyNumberFormat="1" applyFont="1" applyFill="1" applyAlignment="1"/>
    <xf numFmtId="4" fontId="4" fillId="0" borderId="0" xfId="0" applyNumberFormat="1" applyFont="1" applyFill="1"/>
    <xf numFmtId="4" fontId="3" fillId="0" borderId="0" xfId="0" applyNumberFormat="1" applyFont="1" applyFill="1"/>
    <xf numFmtId="4" fontId="3" fillId="25" borderId="0" xfId="0" applyNumberFormat="1" applyFont="1" applyFill="1" applyAlignment="1"/>
    <xf numFmtId="4" fontId="5" fillId="0" borderId="0" xfId="0" applyNumberFormat="1" applyFont="1" applyFill="1"/>
    <xf numFmtId="4" fontId="3" fillId="28" borderId="0" xfId="0" applyNumberFormat="1" applyFont="1" applyFill="1" applyAlignment="1"/>
    <xf numFmtId="4" fontId="5" fillId="0" borderId="0" xfId="0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3" fillId="24" borderId="0" xfId="0" applyNumberFormat="1" applyFont="1" applyFill="1" applyAlignment="1">
      <alignment horizontal="right"/>
    </xf>
    <xf numFmtId="4" fontId="3" fillId="25" borderId="0" xfId="0" applyNumberFormat="1" applyFont="1" applyFill="1" applyAlignment="1">
      <alignment horizontal="right"/>
    </xf>
    <xf numFmtId="0" fontId="3" fillId="28" borderId="0" xfId="0" applyFont="1" applyFill="1" applyBorder="1" applyAlignment="1"/>
    <xf numFmtId="3" fontId="3" fillId="28" borderId="0" xfId="0" applyNumberFormat="1" applyFont="1" applyFill="1" applyBorder="1" applyAlignment="1">
      <alignment horizontal="right"/>
    </xf>
    <xf numFmtId="4" fontId="3" fillId="30" borderId="0" xfId="0" applyNumberFormat="1" applyFont="1" applyFill="1"/>
    <xf numFmtId="4" fontId="3" fillId="28" borderId="0" xfId="0" applyNumberFormat="1" applyFont="1" applyFill="1"/>
    <xf numFmtId="4" fontId="4" fillId="0" borderId="0" xfId="0" applyNumberFormat="1" applyFont="1" applyFill="1" applyBorder="1" applyAlignment="1">
      <alignment horizontal="right"/>
    </xf>
    <xf numFmtId="4" fontId="3" fillId="3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38" fillId="0" borderId="36" xfId="0" applyFont="1" applyFill="1" applyBorder="1"/>
    <xf numFmtId="0" fontId="39" fillId="0" borderId="0" xfId="46" applyFont="1" applyFill="1" applyBorder="1" applyAlignment="1">
      <alignment horizontal="left" wrapText="1" indent="3"/>
    </xf>
    <xf numFmtId="0" fontId="40" fillId="0" borderId="0" xfId="0" applyFont="1" applyFill="1" applyAlignment="1"/>
    <xf numFmtId="3" fontId="3" fillId="29" borderId="0" xfId="46" applyNumberFormat="1" applyFont="1" applyFill="1"/>
    <xf numFmtId="0" fontId="41" fillId="0" borderId="34" xfId="0" applyFont="1" applyFill="1" applyBorder="1"/>
    <xf numFmtId="3" fontId="41" fillId="0" borderId="55" xfId="0" applyNumberFormat="1" applyFont="1" applyFill="1" applyBorder="1"/>
    <xf numFmtId="3" fontId="41" fillId="0" borderId="33" xfId="0" applyNumberFormat="1" applyFont="1" applyFill="1" applyBorder="1"/>
    <xf numFmtId="3" fontId="41" fillId="0" borderId="46" xfId="0" applyNumberFormat="1" applyFont="1" applyFill="1" applyBorder="1"/>
    <xf numFmtId="2" fontId="41" fillId="0" borderId="34" xfId="0" applyNumberFormat="1" applyFont="1" applyFill="1" applyBorder="1"/>
    <xf numFmtId="0" fontId="6" fillId="0" borderId="0" xfId="46" applyFont="1" applyFill="1" applyBorder="1" applyAlignment="1">
      <alignment horizontal="left" wrapText="1"/>
    </xf>
    <xf numFmtId="0" fontId="42" fillId="0" borderId="0" xfId="46" applyFont="1" applyFill="1" applyBorder="1" applyAlignment="1">
      <alignment horizontal="left" wrapText="1"/>
    </xf>
    <xf numFmtId="3" fontId="36" fillId="0" borderId="0" xfId="46" applyNumberFormat="1" applyFont="1" applyFill="1" applyBorder="1" applyAlignment="1">
      <alignment horizontal="right" wrapText="1"/>
    </xf>
    <xf numFmtId="3" fontId="6" fillId="30" borderId="0" xfId="46" applyNumberFormat="1" applyFont="1" applyFill="1" applyBorder="1" applyAlignment="1">
      <alignment horizontal="right" wrapText="1"/>
    </xf>
    <xf numFmtId="3" fontId="4" fillId="30" borderId="0" xfId="46" applyNumberFormat="1" applyFont="1" applyFill="1" applyBorder="1" applyAlignment="1">
      <alignment horizontal="right" wrapText="1"/>
    </xf>
    <xf numFmtId="3" fontId="8" fillId="29" borderId="0" xfId="46" applyNumberFormat="1" applyFont="1" applyFill="1"/>
    <xf numFmtId="0" fontId="2" fillId="0" borderId="0" xfId="45" applyFont="1" applyFill="1" applyBorder="1"/>
    <xf numFmtId="3" fontId="3" fillId="0" borderId="0" xfId="46" applyNumberFormat="1" applyFont="1" applyFill="1" applyAlignment="1">
      <alignment vertical="top"/>
    </xf>
    <xf numFmtId="0" fontId="4" fillId="0" borderId="0" xfId="46" applyFont="1" applyFill="1" applyBorder="1" applyAlignment="1">
      <alignment horizontal="left" wrapText="1"/>
    </xf>
    <xf numFmtId="0" fontId="4" fillId="0" borderId="0" xfId="46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 wrapText="1"/>
    </xf>
    <xf numFmtId="0" fontId="3" fillId="0" borderId="0" xfId="47" applyFont="1" applyFill="1" applyBorder="1"/>
    <xf numFmtId="0" fontId="3" fillId="0" borderId="0" xfId="47" applyFont="1" applyFill="1" applyBorder="1" applyAlignment="1">
      <alignment horizontal="left"/>
    </xf>
    <xf numFmtId="0" fontId="4" fillId="0" borderId="56" xfId="47" applyFont="1" applyFill="1" applyBorder="1" applyAlignment="1">
      <alignment horizontal="left" vertical="top" wrapText="1"/>
    </xf>
    <xf numFmtId="0" fontId="2" fillId="0" borderId="57" xfId="47" applyFont="1" applyFill="1" applyBorder="1" applyAlignment="1">
      <alignment horizontal="right" wrapText="1"/>
    </xf>
    <xf numFmtId="3" fontId="2" fillId="0" borderId="31" xfId="47" applyNumberFormat="1" applyFont="1" applyFill="1" applyBorder="1" applyAlignment="1">
      <alignment horizontal="right" wrapText="1"/>
    </xf>
    <xf numFmtId="0" fontId="3" fillId="0" borderId="0" xfId="47" applyFont="1" applyFill="1" applyBorder="1" applyAlignment="1">
      <alignment vertical="top" wrapText="1"/>
    </xf>
    <xf numFmtId="0" fontId="3" fillId="0" borderId="58" xfId="47" applyFont="1" applyFill="1" applyBorder="1" applyAlignment="1">
      <alignment horizontal="left" vertical="center" wrapText="1"/>
    </xf>
    <xf numFmtId="3" fontId="3" fillId="0" borderId="32" xfId="47" applyNumberFormat="1" applyFont="1" applyFill="1" applyBorder="1" applyAlignment="1">
      <alignment vertical="center"/>
    </xf>
    <xf numFmtId="3" fontId="4" fillId="0" borderId="33" xfId="47" applyNumberFormat="1" applyFont="1" applyFill="1" applyBorder="1" applyAlignment="1">
      <alignment vertical="center"/>
    </xf>
    <xf numFmtId="0" fontId="3" fillId="0" borderId="59" xfId="47" applyFont="1" applyFill="1" applyBorder="1" applyAlignment="1">
      <alignment horizontal="left" vertical="center" wrapText="1"/>
    </xf>
    <xf numFmtId="3" fontId="3" fillId="0" borderId="38" xfId="47" applyNumberFormat="1" applyFont="1" applyFill="1" applyBorder="1" applyAlignment="1">
      <alignment vertical="center"/>
    </xf>
    <xf numFmtId="3" fontId="4" fillId="0" borderId="24" xfId="47" applyNumberFormat="1" applyFont="1" applyFill="1" applyBorder="1" applyAlignment="1">
      <alignment vertical="center"/>
    </xf>
    <xf numFmtId="0" fontId="4" fillId="0" borderId="59" xfId="47" applyFont="1" applyFill="1" applyBorder="1" applyAlignment="1">
      <alignment horizontal="left" vertical="center" wrapText="1"/>
    </xf>
    <xf numFmtId="3" fontId="4" fillId="0" borderId="38" xfId="47" applyNumberFormat="1" applyFont="1" applyFill="1" applyBorder="1" applyAlignment="1">
      <alignment horizontal="right" vertical="center" wrapText="1"/>
    </xf>
    <xf numFmtId="3" fontId="4" fillId="0" borderId="38" xfId="47" applyNumberFormat="1" applyFont="1" applyFill="1" applyBorder="1" applyAlignment="1">
      <alignment vertical="center"/>
    </xf>
    <xf numFmtId="0" fontId="4" fillId="0" borderId="0" xfId="47" applyFont="1" applyFill="1" applyBorder="1"/>
    <xf numFmtId="0" fontId="4" fillId="0" borderId="60" xfId="47" applyFont="1" applyFill="1" applyBorder="1" applyAlignment="1">
      <alignment horizontal="left" vertical="center" wrapText="1"/>
    </xf>
    <xf numFmtId="3" fontId="4" fillId="0" borderId="10" xfId="47" applyNumberFormat="1" applyFont="1" applyFill="1" applyBorder="1" applyAlignment="1">
      <alignment horizontal="right" vertical="center" wrapText="1"/>
    </xf>
    <xf numFmtId="3" fontId="4" fillId="0" borderId="11" xfId="47" applyNumberFormat="1" applyFont="1" applyFill="1" applyBorder="1" applyAlignment="1">
      <alignment vertical="center"/>
    </xf>
    <xf numFmtId="0" fontId="2" fillId="0" borderId="0" xfId="49" applyFont="1" applyFill="1" applyBorder="1" applyAlignment="1"/>
    <xf numFmtId="0" fontId="3" fillId="0" borderId="0" xfId="47" applyFont="1"/>
    <xf numFmtId="0" fontId="2" fillId="0" borderId="0" xfId="47" applyFont="1" applyAlignment="1">
      <alignment wrapText="1"/>
    </xf>
    <xf numFmtId="3" fontId="3" fillId="0" borderId="0" xfId="47" applyNumberFormat="1" applyFont="1" applyFill="1" applyAlignment="1">
      <alignment horizontal="right"/>
    </xf>
    <xf numFmtId="0" fontId="2" fillId="0" borderId="0" xfId="47" applyFont="1" applyAlignment="1">
      <alignment vertical="top" wrapText="1"/>
    </xf>
    <xf numFmtId="0" fontId="2" fillId="0" borderId="38" xfId="47" applyFont="1" applyFill="1" applyBorder="1" applyAlignment="1">
      <alignment horizontal="justify" wrapText="1"/>
    </xf>
    <xf numFmtId="3" fontId="2" fillId="0" borderId="38" xfId="47" applyNumberFormat="1" applyFont="1" applyFill="1" applyBorder="1" applyAlignment="1">
      <alignment horizontal="right" wrapText="1"/>
    </xf>
    <xf numFmtId="0" fontId="2" fillId="0" borderId="38" xfId="47" applyFont="1" applyFill="1" applyBorder="1" applyAlignment="1">
      <alignment wrapText="1"/>
    </xf>
    <xf numFmtId="0" fontId="2" fillId="0" borderId="0" xfId="47" applyFont="1" applyFill="1" applyAlignment="1">
      <alignment wrapText="1"/>
    </xf>
    <xf numFmtId="0" fontId="3" fillId="0" borderId="0" xfId="47" applyFont="1" applyFill="1"/>
    <xf numFmtId="0" fontId="2" fillId="26" borderId="40" xfId="47" applyFont="1" applyFill="1" applyBorder="1" applyAlignment="1">
      <alignment wrapText="1"/>
    </xf>
    <xf numFmtId="3" fontId="2" fillId="26" borderId="40" xfId="47" applyNumberFormat="1" applyFont="1" applyFill="1" applyBorder="1" applyAlignment="1">
      <alignment horizontal="right"/>
    </xf>
    <xf numFmtId="3" fontId="3" fillId="0" borderId="0" xfId="47" applyNumberFormat="1" applyFont="1" applyFill="1"/>
    <xf numFmtId="3" fontId="3" fillId="0" borderId="61" xfId="47" applyNumberFormat="1" applyFont="1" applyFill="1" applyBorder="1" applyAlignment="1">
      <alignment horizontal="right"/>
    </xf>
    <xf numFmtId="3" fontId="3" fillId="0" borderId="61" xfId="47" applyNumberFormat="1" applyFont="1" applyFill="1" applyBorder="1"/>
    <xf numFmtId="0" fontId="3" fillId="0" borderId="61" xfId="47" applyFont="1" applyFill="1" applyBorder="1" applyAlignment="1">
      <alignment horizontal="left" wrapText="1" indent="3"/>
    </xf>
    <xf numFmtId="0" fontId="3" fillId="0" borderId="0" xfId="47" applyFont="1" applyFill="1" applyAlignment="1">
      <alignment horizontal="left" indent="3"/>
    </xf>
    <xf numFmtId="0" fontId="3" fillId="0" borderId="62" xfId="47" applyFont="1" applyFill="1" applyBorder="1" applyAlignment="1">
      <alignment horizontal="left" wrapText="1" indent="3"/>
    </xf>
    <xf numFmtId="3" fontId="3" fillId="0" borderId="61" xfId="47" applyNumberFormat="1" applyFont="1" applyFill="1" applyBorder="1" applyAlignment="1">
      <alignment horizontal="left" indent="3"/>
    </xf>
    <xf numFmtId="0" fontId="3" fillId="0" borderId="61" xfId="47" applyFont="1" applyFill="1" applyBorder="1" applyAlignment="1">
      <alignment horizontal="right"/>
    </xf>
    <xf numFmtId="0" fontId="5" fillId="0" borderId="0" xfId="47" applyFont="1" applyFill="1"/>
    <xf numFmtId="0" fontId="5" fillId="0" borderId="38" xfId="47" applyFont="1" applyBorder="1" applyAlignment="1">
      <alignment horizontal="left" wrapText="1" indent="3"/>
    </xf>
    <xf numFmtId="3" fontId="5" fillId="0" borderId="38" xfId="47" applyNumberFormat="1" applyFont="1" applyFill="1" applyBorder="1"/>
    <xf numFmtId="0" fontId="3" fillId="0" borderId="40" xfId="47" applyFont="1" applyFill="1" applyBorder="1" applyAlignment="1">
      <alignment horizontal="left" wrapText="1" indent="3"/>
    </xf>
    <xf numFmtId="3" fontId="3" fillId="0" borderId="40" xfId="47" applyNumberFormat="1" applyFont="1" applyFill="1" applyBorder="1"/>
    <xf numFmtId="3" fontId="3" fillId="0" borderId="62" xfId="47" applyNumberFormat="1" applyFont="1" applyFill="1" applyBorder="1"/>
    <xf numFmtId="3" fontId="5" fillId="0" borderId="0" xfId="47" applyNumberFormat="1" applyFont="1" applyFill="1"/>
    <xf numFmtId="0" fontId="4" fillId="0" borderId="38" xfId="47" applyFont="1" applyBorder="1" applyAlignment="1">
      <alignment wrapText="1"/>
    </xf>
    <xf numFmtId="3" fontId="4" fillId="0" borderId="38" xfId="47" applyNumberFormat="1" applyFont="1" applyFill="1" applyBorder="1"/>
    <xf numFmtId="3" fontId="4" fillId="0" borderId="0" xfId="47" applyNumberFormat="1" applyFont="1" applyFill="1"/>
    <xf numFmtId="0" fontId="4" fillId="0" borderId="0" xfId="47" applyFont="1" applyFill="1"/>
    <xf numFmtId="0" fontId="2" fillId="0" borderId="0" xfId="47" applyFont="1" applyAlignment="1">
      <alignment horizontal="left" wrapText="1"/>
    </xf>
    <xf numFmtId="3" fontId="2" fillId="0" borderId="0" xfId="47" applyNumberFormat="1" applyFont="1" applyFill="1"/>
    <xf numFmtId="0" fontId="2" fillId="0" borderId="0" xfId="47" applyFont="1" applyFill="1"/>
    <xf numFmtId="0" fontId="3" fillId="0" borderId="0" xfId="47" applyFont="1" applyAlignment="1">
      <alignment wrapText="1"/>
    </xf>
    <xf numFmtId="0" fontId="3" fillId="0" borderId="0" xfId="47" applyFont="1" applyFill="1" applyAlignment="1">
      <alignment horizontal="left"/>
    </xf>
    <xf numFmtId="0" fontId="48" fillId="0" borderId="0" xfId="47" applyFont="1" applyFill="1" applyAlignment="1">
      <alignment horizontal="center"/>
    </xf>
    <xf numFmtId="0" fontId="2" fillId="0" borderId="63" xfId="47" applyFont="1" applyFill="1" applyBorder="1"/>
    <xf numFmtId="0" fontId="2" fillId="0" borderId="28" xfId="47" applyFont="1" applyFill="1" applyBorder="1"/>
    <xf numFmtId="0" fontId="2" fillId="0" borderId="28" xfId="47" applyFont="1" applyFill="1" applyBorder="1" applyAlignment="1">
      <alignment horizontal="right" wrapText="1"/>
    </xf>
    <xf numFmtId="0" fontId="2" fillId="0" borderId="22" xfId="47" applyFont="1" applyFill="1" applyBorder="1" applyAlignment="1">
      <alignment horizontal="right" wrapText="1"/>
    </xf>
    <xf numFmtId="0" fontId="3" fillId="0" borderId="62" xfId="48" applyFont="1" applyFill="1" applyBorder="1" applyAlignment="1">
      <alignment vertical="center"/>
    </xf>
    <xf numFmtId="0" fontId="3" fillId="0" borderId="0" xfId="47" applyFont="1" applyFill="1" applyAlignment="1">
      <alignment vertical="center"/>
    </xf>
    <xf numFmtId="0" fontId="3" fillId="0" borderId="59" xfId="48" applyFont="1" applyFill="1" applyBorder="1" applyAlignment="1">
      <alignment vertical="center"/>
    </xf>
    <xf numFmtId="0" fontId="4" fillId="0" borderId="38" xfId="48" applyFont="1" applyFill="1" applyBorder="1" applyAlignment="1">
      <alignment horizontal="left" vertical="center" wrapText="1"/>
    </xf>
    <xf numFmtId="3" fontId="4" fillId="0" borderId="38" xfId="48" applyNumberFormat="1" applyFont="1" applyFill="1" applyBorder="1" applyAlignment="1">
      <alignment horizontal="right" vertical="center" wrapText="1"/>
    </xf>
    <xf numFmtId="3" fontId="4" fillId="0" borderId="24" xfId="48" applyNumberFormat="1" applyFont="1" applyBorder="1" applyAlignment="1">
      <alignment horizontal="right" vertical="top" wrapText="1"/>
    </xf>
    <xf numFmtId="0" fontId="3" fillId="0" borderId="38" xfId="48" applyFont="1" applyFill="1" applyBorder="1" applyAlignment="1">
      <alignment horizontal="left" vertical="center" wrapText="1"/>
    </xf>
    <xf numFmtId="3" fontId="3" fillId="0" borderId="38" xfId="48" applyNumberFormat="1" applyFont="1" applyFill="1" applyBorder="1" applyAlignment="1">
      <alignment horizontal="right" vertical="center" wrapText="1"/>
    </xf>
    <xf numFmtId="3" fontId="3" fillId="0" borderId="24" xfId="48" applyNumberFormat="1" applyFont="1" applyBorder="1" applyAlignment="1">
      <alignment horizontal="right" vertical="top" wrapText="1"/>
    </xf>
    <xf numFmtId="0" fontId="5" fillId="0" borderId="0" xfId="47" applyFont="1" applyFill="1" applyAlignment="1">
      <alignment vertical="center"/>
    </xf>
    <xf numFmtId="0" fontId="2" fillId="0" borderId="0" xfId="47" applyFont="1" applyFill="1" applyAlignment="1">
      <alignment vertical="center"/>
    </xf>
    <xf numFmtId="3" fontId="4" fillId="0" borderId="10" xfId="48" applyNumberFormat="1" applyFont="1" applyFill="1" applyBorder="1" applyAlignment="1">
      <alignment horizontal="right" vertical="center" wrapText="1"/>
    </xf>
    <xf numFmtId="3" fontId="4" fillId="0" borderId="11" xfId="48" applyNumberFormat="1" applyFont="1" applyBorder="1" applyAlignment="1">
      <alignment horizontal="right" vertical="top" wrapText="1"/>
    </xf>
    <xf numFmtId="0" fontId="35" fillId="0" borderId="0" xfId="37" applyFont="1" applyAlignment="1">
      <alignment horizontal="left" wrapText="1"/>
    </xf>
    <xf numFmtId="3" fontId="14" fillId="0" borderId="0" xfId="37" applyNumberFormat="1" applyFont="1"/>
    <xf numFmtId="0" fontId="3" fillId="0" borderId="0" xfId="37" applyFont="1"/>
    <xf numFmtId="0" fontId="2" fillId="0" borderId="0" xfId="37" applyFont="1" applyAlignment="1">
      <alignment horizontal="right"/>
    </xf>
    <xf numFmtId="0" fontId="2" fillId="0" borderId="0" xfId="37" applyFont="1" applyAlignment="1">
      <alignment horizontal="right" vertical="top"/>
    </xf>
    <xf numFmtId="0" fontId="49" fillId="0" borderId="0" xfId="37" applyFont="1" applyAlignment="1">
      <alignment wrapText="1"/>
    </xf>
    <xf numFmtId="0" fontId="50" fillId="0" borderId="0" xfId="37" applyFont="1" applyAlignment="1">
      <alignment wrapText="1"/>
    </xf>
    <xf numFmtId="0" fontId="2" fillId="0" borderId="0" xfId="37" applyFont="1"/>
    <xf numFmtId="0" fontId="4" fillId="0" borderId="0" xfId="37" applyFont="1" applyAlignment="1">
      <alignment horizontal="center"/>
    </xf>
    <xf numFmtId="3" fontId="4" fillId="0" borderId="0" xfId="37" applyNumberFormat="1" applyFont="1" applyAlignment="1">
      <alignment horizontal="center"/>
    </xf>
    <xf numFmtId="0" fontId="5" fillId="0" borderId="0" xfId="37" applyFont="1"/>
    <xf numFmtId="3" fontId="5" fillId="0" borderId="0" xfId="37" applyNumberFormat="1" applyFont="1"/>
    <xf numFmtId="3" fontId="3" fillId="0" borderId="0" xfId="37" applyNumberFormat="1" applyFont="1"/>
    <xf numFmtId="0" fontId="3" fillId="0" borderId="0" xfId="37" applyFont="1" applyAlignment="1">
      <alignment wrapText="1"/>
    </xf>
    <xf numFmtId="3" fontId="3" fillId="0" borderId="62" xfId="48" applyNumberFormat="1" applyFont="1" applyFill="1" applyBorder="1" applyAlignment="1">
      <alignment vertical="center"/>
    </xf>
    <xf numFmtId="3" fontId="4" fillId="0" borderId="23" xfId="48" applyNumberFormat="1" applyFont="1" applyBorder="1" applyAlignment="1">
      <alignment horizontal="right" vertical="top" wrapText="1"/>
    </xf>
    <xf numFmtId="0" fontId="3" fillId="0" borderId="61" xfId="47" applyFont="1" applyFill="1" applyBorder="1" applyAlignment="1">
      <alignment horizontal="justify" wrapText="1"/>
    </xf>
    <xf numFmtId="3" fontId="3" fillId="0" borderId="38" xfId="47" applyNumberFormat="1" applyFont="1" applyFill="1" applyBorder="1" applyAlignment="1">
      <alignment horizontal="right"/>
    </xf>
    <xf numFmtId="0" fontId="12" fillId="0" borderId="0" xfId="38" applyFont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45" applyFont="1" applyFill="1" applyBorder="1" applyAlignment="1">
      <alignment horizontal="left"/>
    </xf>
    <xf numFmtId="0" fontId="4" fillId="0" borderId="0" xfId="46" applyFont="1" applyFill="1" applyAlignment="1">
      <alignment horizontal="center"/>
    </xf>
    <xf numFmtId="0" fontId="8" fillId="0" borderId="0" xfId="46" applyFont="1" applyFill="1" applyBorder="1" applyAlignment="1">
      <alignment horizontal="left" wrapText="1"/>
    </xf>
    <xf numFmtId="0" fontId="6" fillId="0" borderId="0" xfId="46" applyFont="1" applyFill="1" applyBorder="1" applyAlignment="1">
      <alignment horizontal="left" wrapText="1"/>
    </xf>
    <xf numFmtId="0" fontId="43" fillId="26" borderId="0" xfId="46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35" fillId="0" borderId="0" xfId="0" applyFont="1" applyAlignment="1">
      <alignment horizontal="left" wrapText="1"/>
    </xf>
    <xf numFmtId="0" fontId="45" fillId="0" borderId="0" xfId="47" applyFont="1" applyFill="1" applyBorder="1" applyAlignment="1">
      <alignment horizontal="center"/>
    </xf>
    <xf numFmtId="0" fontId="46" fillId="0" borderId="15" xfId="47" applyFont="1" applyFill="1" applyBorder="1" applyAlignment="1">
      <alignment horizontal="center"/>
    </xf>
    <xf numFmtId="0" fontId="2" fillId="0" borderId="0" xfId="47" applyFont="1" applyAlignment="1">
      <alignment horizontal="center"/>
    </xf>
    <xf numFmtId="0" fontId="4" fillId="0" borderId="60" xfId="48" applyFont="1" applyFill="1" applyBorder="1" applyAlignment="1">
      <alignment horizontal="left" vertical="center" wrapText="1"/>
    </xf>
    <xf numFmtId="0" fontId="4" fillId="0" borderId="10" xfId="48" applyFont="1" applyFill="1" applyBorder="1" applyAlignment="1">
      <alignment horizontal="left" vertical="center" wrapText="1"/>
    </xf>
    <xf numFmtId="0" fontId="47" fillId="0" borderId="0" xfId="47" applyFont="1" applyFill="1" applyAlignment="1">
      <alignment horizontal="center"/>
    </xf>
    <xf numFmtId="0" fontId="48" fillId="0" borderId="0" xfId="47" applyFont="1" applyFill="1" applyAlignment="1">
      <alignment horizontal="center"/>
    </xf>
    <xf numFmtId="0" fontId="4" fillId="0" borderId="64" xfId="48" applyFont="1" applyFill="1" applyBorder="1" applyAlignment="1">
      <alignment horizontal="left" vertical="center" wrapText="1"/>
    </xf>
    <xf numFmtId="0" fontId="4" fillId="0" borderId="62" xfId="48" applyFont="1" applyFill="1" applyBorder="1" applyAlignment="1">
      <alignment horizontal="left" vertical="center" wrapText="1"/>
    </xf>
    <xf numFmtId="0" fontId="4" fillId="0" borderId="65" xfId="48" applyFont="1" applyFill="1" applyBorder="1" applyAlignment="1">
      <alignment horizontal="left" vertical="center" wrapText="1"/>
    </xf>
    <xf numFmtId="0" fontId="4" fillId="0" borderId="26" xfId="48" applyFont="1" applyFill="1" applyBorder="1" applyAlignment="1">
      <alignment horizontal="left" vertical="center" wrapText="1"/>
    </xf>
    <xf numFmtId="0" fontId="35" fillId="0" borderId="0" xfId="37" applyFont="1" applyAlignment="1">
      <alignment horizontal="center" wrapText="1"/>
    </xf>
    <xf numFmtId="0" fontId="1" fillId="0" borderId="0" xfId="37" applyAlignment="1">
      <alignment horizontal="center" wrapText="1"/>
    </xf>
    <xf numFmtId="0" fontId="13" fillId="0" borderId="0" xfId="37" applyFont="1" applyAlignment="1">
      <alignment horizontal="center" wrapText="1"/>
    </xf>
    <xf numFmtId="0" fontId="49" fillId="0" borderId="0" xfId="37" applyFont="1" applyAlignment="1">
      <alignment horizontal="center" wrapText="1"/>
    </xf>
    <xf numFmtId="0" fontId="49" fillId="0" borderId="0" xfId="37" applyFont="1" applyAlignment="1">
      <alignment wrapText="1"/>
    </xf>
    <xf numFmtId="0" fontId="50" fillId="0" borderId="0" xfId="37" applyFont="1" applyAlignment="1">
      <alignment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7"/>
    <cellStyle name="Normál_2013. költségvetés mell" xfId="46"/>
    <cellStyle name="Normál_2013. ktsgv mell III. név egységes Bozsok" xfId="38"/>
    <cellStyle name="Normál_20150413.1" xfId="48"/>
    <cellStyle name="Normál_melléklet összesen_2012. koncepció kiegészítő táblázatok" xfId="39"/>
    <cellStyle name="Normál_R_2MELL" xfId="45"/>
    <cellStyle name="Normál_R_2MELL 2" xfId="4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99CC"/>
      <color rgb="FFCCFFCC"/>
      <color rgb="FFFFFF99"/>
      <color rgb="FFFFFFCC"/>
      <color rgb="FFFF99FF"/>
      <color rgb="FF99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18" sqref="D18"/>
    </sheetView>
  </sheetViews>
  <sheetFormatPr defaultRowHeight="12.75" x14ac:dyDescent="0.2"/>
  <cols>
    <col min="1" max="1" width="12" style="37" customWidth="1"/>
    <col min="2" max="2" width="12.28515625" style="37" customWidth="1"/>
    <col min="3" max="3" width="6" style="38" customWidth="1"/>
    <col min="4" max="4" width="37.140625" style="38" customWidth="1"/>
    <col min="5" max="16384" width="9.140625" style="38"/>
  </cols>
  <sheetData>
    <row r="1" spans="1:8" ht="18.75" customHeight="1" x14ac:dyDescent="0.2"/>
    <row r="2" spans="1:8" ht="15.75" x14ac:dyDescent="0.25">
      <c r="A2" s="338" t="s">
        <v>119</v>
      </c>
      <c r="B2" s="338"/>
      <c r="C2" s="338"/>
      <c r="D2" s="338"/>
      <c r="E2" s="338"/>
      <c r="F2" s="338"/>
      <c r="G2" s="39"/>
      <c r="H2" s="39"/>
    </row>
    <row r="3" spans="1:8" x14ac:dyDescent="0.2">
      <c r="A3" s="40"/>
      <c r="B3" s="40"/>
      <c r="C3" s="41"/>
      <c r="D3" s="41"/>
      <c r="E3" s="41"/>
      <c r="F3" s="41"/>
    </row>
    <row r="4" spans="1:8" ht="27.75" customHeight="1" x14ac:dyDescent="0.2">
      <c r="A4" s="40"/>
      <c r="B4" s="40"/>
      <c r="C4" s="41"/>
      <c r="D4" s="41"/>
      <c r="E4" s="41"/>
      <c r="F4" s="41"/>
    </row>
    <row r="5" spans="1:8" x14ac:dyDescent="0.2">
      <c r="A5" s="42" t="s">
        <v>29</v>
      </c>
      <c r="B5" s="42"/>
      <c r="C5" s="41"/>
      <c r="D5" s="41"/>
      <c r="E5" s="41"/>
      <c r="F5" s="41"/>
    </row>
    <row r="6" spans="1:8" x14ac:dyDescent="0.2">
      <c r="A6" s="42"/>
      <c r="B6" s="42" t="s">
        <v>30</v>
      </c>
      <c r="C6" s="41"/>
      <c r="D6" s="41"/>
      <c r="E6" s="41"/>
      <c r="F6" s="41"/>
    </row>
    <row r="7" spans="1:8" ht="25.5" customHeight="1" x14ac:dyDescent="0.2">
      <c r="A7" s="42" t="s">
        <v>5</v>
      </c>
      <c r="B7" s="42"/>
      <c r="C7" s="43"/>
      <c r="D7" s="44" t="s">
        <v>120</v>
      </c>
      <c r="E7" s="41"/>
      <c r="F7" s="41"/>
    </row>
    <row r="8" spans="1:8" ht="25.5" customHeight="1" x14ac:dyDescent="0.2">
      <c r="A8" s="42"/>
      <c r="B8" s="42"/>
      <c r="C8" s="43"/>
      <c r="D8" s="44"/>
      <c r="E8" s="41"/>
      <c r="F8" s="41"/>
    </row>
    <row r="9" spans="1:8" ht="25.5" customHeight="1" x14ac:dyDescent="0.2">
      <c r="A9" s="42"/>
      <c r="B9" s="42"/>
      <c r="C9" s="43"/>
      <c r="D9" s="45"/>
      <c r="E9" s="41"/>
      <c r="F9" s="41"/>
    </row>
    <row r="10" spans="1:8" ht="25.5" customHeight="1" x14ac:dyDescent="0.2">
      <c r="A10" s="42"/>
      <c r="B10" s="42"/>
      <c r="C10" s="43"/>
      <c r="D10" s="45"/>
      <c r="E10" s="41"/>
      <c r="F10" s="41"/>
    </row>
    <row r="11" spans="1:8" ht="25.5" customHeight="1" x14ac:dyDescent="0.2">
      <c r="A11" s="42"/>
      <c r="B11" s="42"/>
      <c r="C11" s="43"/>
      <c r="D11" s="45"/>
      <c r="E11" s="41"/>
      <c r="F11" s="41"/>
    </row>
    <row r="12" spans="1:8" x14ac:dyDescent="0.2">
      <c r="A12" s="40"/>
      <c r="B12" s="40"/>
      <c r="C12" s="41"/>
      <c r="D12" s="41"/>
      <c r="E12" s="41"/>
      <c r="F12" s="41"/>
    </row>
    <row r="13" spans="1:8" x14ac:dyDescent="0.2">
      <c r="A13" s="40"/>
      <c r="B13" s="40"/>
      <c r="C13" s="41"/>
      <c r="D13" s="41"/>
      <c r="E13" s="41"/>
      <c r="F13" s="41"/>
    </row>
    <row r="14" spans="1:8" x14ac:dyDescent="0.2">
      <c r="A14" s="40"/>
      <c r="B14" s="40"/>
      <c r="C14" s="41"/>
      <c r="D14" s="41"/>
      <c r="E14" s="41"/>
      <c r="F14" s="41"/>
    </row>
    <row r="15" spans="1:8" x14ac:dyDescent="0.2">
      <c r="A15" s="40"/>
      <c r="B15" s="40"/>
      <c r="C15" s="41"/>
      <c r="D15" s="41"/>
      <c r="E15" s="41"/>
      <c r="F15" s="41"/>
    </row>
    <row r="16" spans="1:8" x14ac:dyDescent="0.2">
      <c r="A16" s="40"/>
      <c r="B16" s="40"/>
      <c r="C16" s="41"/>
      <c r="D16" s="41"/>
      <c r="E16" s="41"/>
      <c r="F16" s="41"/>
    </row>
    <row r="17" spans="1:6" x14ac:dyDescent="0.2">
      <c r="A17" s="40"/>
      <c r="B17" s="40"/>
      <c r="C17" s="41"/>
      <c r="D17" s="41"/>
      <c r="E17" s="41"/>
      <c r="F17" s="41"/>
    </row>
    <row r="18" spans="1:6" x14ac:dyDescent="0.2">
      <c r="A18" s="40"/>
      <c r="B18" s="40"/>
      <c r="C18" s="41"/>
      <c r="D18" s="41"/>
      <c r="E18" s="41"/>
      <c r="F18" s="41"/>
    </row>
    <row r="19" spans="1:6" x14ac:dyDescent="0.2">
      <c r="A19" s="40"/>
      <c r="B19" s="40"/>
      <c r="C19" s="41"/>
      <c r="D19" s="41"/>
      <c r="E19" s="41"/>
      <c r="F19" s="41"/>
    </row>
    <row r="20" spans="1:6" x14ac:dyDescent="0.2">
      <c r="A20" s="40"/>
      <c r="B20" s="40"/>
      <c r="C20" s="41"/>
      <c r="D20" s="41"/>
      <c r="E20" s="41"/>
      <c r="F20" s="41"/>
    </row>
    <row r="21" spans="1:6" x14ac:dyDescent="0.2">
      <c r="A21" s="40"/>
      <c r="B21" s="40"/>
      <c r="C21" s="41"/>
      <c r="D21" s="41"/>
      <c r="E21" s="41"/>
      <c r="F21" s="41"/>
    </row>
    <row r="22" spans="1:6" x14ac:dyDescent="0.2">
      <c r="A22" s="40"/>
      <c r="B22" s="40"/>
      <c r="C22" s="41"/>
      <c r="D22" s="41"/>
      <c r="E22" s="41"/>
      <c r="F22" s="41"/>
    </row>
    <row r="23" spans="1:6" x14ac:dyDescent="0.2">
      <c r="A23" s="40"/>
      <c r="B23" s="40"/>
      <c r="C23" s="41"/>
      <c r="D23" s="41"/>
      <c r="E23" s="41"/>
      <c r="F23" s="41"/>
    </row>
    <row r="24" spans="1:6" x14ac:dyDescent="0.2">
      <c r="A24" s="40"/>
      <c r="B24" s="40"/>
      <c r="C24" s="41"/>
      <c r="D24" s="41"/>
      <c r="E24" s="41"/>
      <c r="F24" s="41"/>
    </row>
    <row r="25" spans="1:6" x14ac:dyDescent="0.2">
      <c r="A25" s="40"/>
      <c r="B25" s="40"/>
      <c r="C25" s="41"/>
      <c r="D25" s="41"/>
      <c r="E25" s="41"/>
      <c r="F25" s="41"/>
    </row>
    <row r="26" spans="1:6" x14ac:dyDescent="0.2">
      <c r="A26" s="40"/>
      <c r="B26" s="40"/>
      <c r="C26" s="41"/>
      <c r="D26" s="41"/>
      <c r="E26" s="41"/>
      <c r="F26" s="41"/>
    </row>
    <row r="27" spans="1:6" x14ac:dyDescent="0.2">
      <c r="A27" s="40"/>
      <c r="B27" s="40"/>
      <c r="C27" s="41"/>
      <c r="D27" s="41"/>
      <c r="E27" s="41"/>
      <c r="F27" s="41"/>
    </row>
    <row r="28" spans="1:6" x14ac:dyDescent="0.2">
      <c r="A28" s="40"/>
      <c r="B28" s="40"/>
      <c r="C28" s="41"/>
      <c r="D28" s="41"/>
      <c r="E28" s="41"/>
      <c r="F28" s="41"/>
    </row>
    <row r="29" spans="1:6" x14ac:dyDescent="0.2">
      <c r="A29" s="40"/>
      <c r="B29" s="40"/>
      <c r="C29" s="41"/>
      <c r="D29" s="41"/>
      <c r="E29" s="41"/>
      <c r="F29" s="41"/>
    </row>
    <row r="30" spans="1:6" x14ac:dyDescent="0.2">
      <c r="A30" s="40"/>
      <c r="B30" s="40"/>
      <c r="C30" s="41"/>
      <c r="D30" s="41"/>
      <c r="E30" s="41"/>
      <c r="F30" s="41"/>
    </row>
    <row r="31" spans="1:6" x14ac:dyDescent="0.2">
      <c r="A31" s="40"/>
      <c r="B31" s="40"/>
      <c r="C31" s="41"/>
      <c r="D31" s="41"/>
      <c r="E31" s="41"/>
      <c r="F31" s="41"/>
    </row>
    <row r="32" spans="1:6" x14ac:dyDescent="0.2">
      <c r="A32" s="40"/>
      <c r="B32" s="40"/>
      <c r="C32" s="41"/>
      <c r="D32" s="41"/>
      <c r="E32" s="41"/>
      <c r="F32" s="41"/>
    </row>
    <row r="33" spans="1:6" x14ac:dyDescent="0.2">
      <c r="A33" s="40"/>
      <c r="B33" s="40"/>
      <c r="C33" s="41"/>
      <c r="D33" s="41"/>
      <c r="E33" s="41"/>
      <c r="F33" s="41"/>
    </row>
    <row r="34" spans="1:6" x14ac:dyDescent="0.2">
      <c r="A34" s="40"/>
      <c r="B34" s="40"/>
      <c r="C34" s="41"/>
      <c r="D34" s="41"/>
      <c r="E34" s="41"/>
      <c r="F34" s="41"/>
    </row>
    <row r="35" spans="1:6" x14ac:dyDescent="0.2">
      <c r="A35" s="40"/>
      <c r="B35" s="40"/>
      <c r="C35" s="41"/>
      <c r="D35" s="41"/>
      <c r="E35" s="41"/>
      <c r="F35" s="41"/>
    </row>
    <row r="36" spans="1:6" x14ac:dyDescent="0.2">
      <c r="A36" s="40"/>
      <c r="B36" s="40"/>
      <c r="C36" s="41"/>
      <c r="D36" s="41"/>
      <c r="E36" s="41"/>
      <c r="F36" s="41"/>
    </row>
    <row r="37" spans="1:6" x14ac:dyDescent="0.2">
      <c r="A37" s="40"/>
      <c r="B37" s="40"/>
      <c r="C37" s="41"/>
      <c r="D37" s="41"/>
      <c r="E37" s="41"/>
      <c r="F37" s="41"/>
    </row>
    <row r="38" spans="1:6" x14ac:dyDescent="0.2">
      <c r="A38" s="40"/>
      <c r="B38" s="40"/>
      <c r="C38" s="41"/>
      <c r="D38" s="41"/>
      <c r="E38" s="41"/>
      <c r="F38" s="41"/>
    </row>
    <row r="39" spans="1:6" x14ac:dyDescent="0.2">
      <c r="A39" s="40"/>
      <c r="B39" s="40"/>
      <c r="C39" s="41"/>
      <c r="D39" s="41"/>
      <c r="E39" s="41"/>
      <c r="F39" s="41"/>
    </row>
    <row r="40" spans="1:6" x14ac:dyDescent="0.2">
      <c r="A40" s="40"/>
      <c r="B40" s="40"/>
      <c r="C40" s="41"/>
      <c r="D40" s="41"/>
      <c r="E40" s="41"/>
      <c r="F40" s="41"/>
    </row>
    <row r="41" spans="1:6" x14ac:dyDescent="0.2">
      <c r="A41" s="40"/>
      <c r="B41" s="40"/>
      <c r="C41" s="41"/>
      <c r="D41" s="41"/>
      <c r="E41" s="41"/>
      <c r="F41" s="41"/>
    </row>
    <row r="42" spans="1:6" x14ac:dyDescent="0.2">
      <c r="A42" s="40"/>
      <c r="B42" s="40"/>
      <c r="C42" s="41"/>
      <c r="D42" s="41"/>
      <c r="E42" s="41"/>
      <c r="F42" s="41"/>
    </row>
    <row r="43" spans="1:6" x14ac:dyDescent="0.2">
      <c r="A43" s="40"/>
      <c r="B43" s="40"/>
      <c r="C43" s="41"/>
      <c r="D43" s="41"/>
      <c r="E43" s="41"/>
      <c r="F43" s="41"/>
    </row>
    <row r="44" spans="1:6" x14ac:dyDescent="0.2">
      <c r="A44" s="40"/>
      <c r="B44" s="40"/>
      <c r="C44" s="41"/>
      <c r="D44" s="41"/>
      <c r="E44" s="41"/>
      <c r="F44" s="41"/>
    </row>
    <row r="45" spans="1:6" x14ac:dyDescent="0.2">
      <c r="A45" s="40"/>
      <c r="B45" s="40"/>
      <c r="C45" s="41"/>
      <c r="D45" s="41"/>
      <c r="E45" s="41"/>
      <c r="F45" s="41"/>
    </row>
    <row r="46" spans="1:6" x14ac:dyDescent="0.2">
      <c r="A46" s="40"/>
      <c r="B46" s="40"/>
      <c r="C46" s="41"/>
      <c r="D46" s="41"/>
      <c r="E46" s="41"/>
      <c r="F46" s="41"/>
    </row>
    <row r="47" spans="1:6" x14ac:dyDescent="0.2">
      <c r="A47" s="40"/>
      <c r="B47" s="40"/>
      <c r="C47" s="41"/>
      <c r="D47" s="41"/>
      <c r="E47" s="41"/>
      <c r="F47" s="41"/>
    </row>
    <row r="48" spans="1:6" x14ac:dyDescent="0.2">
      <c r="A48" s="40"/>
      <c r="B48" s="40"/>
      <c r="C48" s="41"/>
      <c r="D48" s="41"/>
      <c r="E48" s="41"/>
      <c r="F48" s="41"/>
    </row>
    <row r="49" spans="1:6" x14ac:dyDescent="0.2">
      <c r="A49" s="40"/>
      <c r="B49" s="40"/>
      <c r="C49" s="41"/>
      <c r="D49" s="41"/>
      <c r="E49" s="41"/>
      <c r="F49" s="41"/>
    </row>
    <row r="50" spans="1:6" x14ac:dyDescent="0.2">
      <c r="A50" s="40"/>
      <c r="B50" s="40"/>
      <c r="C50" s="41"/>
      <c r="D50" s="41"/>
      <c r="E50" s="41"/>
      <c r="F50" s="41"/>
    </row>
    <row r="51" spans="1:6" x14ac:dyDescent="0.2">
      <c r="A51" s="40"/>
      <c r="B51" s="40"/>
      <c r="C51" s="41"/>
      <c r="D51" s="41"/>
      <c r="E51" s="41"/>
      <c r="F51" s="41"/>
    </row>
    <row r="52" spans="1:6" x14ac:dyDescent="0.2">
      <c r="A52" s="40"/>
      <c r="B52" s="40"/>
      <c r="C52" s="41"/>
      <c r="D52" s="41"/>
      <c r="E52" s="41"/>
      <c r="F52" s="41"/>
    </row>
    <row r="53" spans="1:6" x14ac:dyDescent="0.2">
      <c r="A53" s="40"/>
      <c r="B53" s="40"/>
      <c r="C53" s="41"/>
      <c r="D53" s="41"/>
      <c r="E53" s="41"/>
      <c r="F53" s="41"/>
    </row>
    <row r="54" spans="1:6" x14ac:dyDescent="0.2">
      <c r="A54" s="40"/>
      <c r="B54" s="40"/>
      <c r="C54" s="41"/>
      <c r="D54" s="41"/>
      <c r="E54" s="41"/>
      <c r="F54" s="41"/>
    </row>
    <row r="55" spans="1:6" x14ac:dyDescent="0.2">
      <c r="A55" s="40"/>
      <c r="B55" s="40"/>
      <c r="C55" s="41"/>
      <c r="D55" s="41"/>
      <c r="E55" s="41"/>
      <c r="F55" s="41"/>
    </row>
    <row r="56" spans="1:6" x14ac:dyDescent="0.2">
      <c r="A56" s="40"/>
      <c r="B56" s="40"/>
      <c r="C56" s="41"/>
      <c r="D56" s="41"/>
      <c r="E56" s="41"/>
      <c r="F56" s="41"/>
    </row>
    <row r="57" spans="1:6" x14ac:dyDescent="0.2">
      <c r="A57" s="40"/>
      <c r="B57" s="40"/>
      <c r="C57" s="41"/>
      <c r="D57" s="41"/>
      <c r="E57" s="41"/>
      <c r="F57" s="41"/>
    </row>
    <row r="58" spans="1:6" x14ac:dyDescent="0.2">
      <c r="A58" s="40"/>
      <c r="B58" s="40"/>
      <c r="C58" s="41"/>
      <c r="D58" s="41"/>
      <c r="E58" s="41"/>
      <c r="F58" s="41"/>
    </row>
    <row r="59" spans="1:6" x14ac:dyDescent="0.2">
      <c r="A59" s="40"/>
      <c r="B59" s="40"/>
      <c r="C59" s="41"/>
      <c r="D59" s="41"/>
      <c r="E59" s="41"/>
      <c r="F59" s="41"/>
    </row>
    <row r="60" spans="1:6" x14ac:dyDescent="0.2">
      <c r="A60" s="40"/>
      <c r="B60" s="40"/>
      <c r="C60" s="41"/>
      <c r="D60" s="41"/>
      <c r="E60" s="41"/>
      <c r="F60" s="41"/>
    </row>
    <row r="61" spans="1:6" x14ac:dyDescent="0.2">
      <c r="A61" s="40"/>
      <c r="B61" s="40"/>
      <c r="C61" s="41"/>
      <c r="D61" s="41"/>
      <c r="E61" s="41"/>
      <c r="F61" s="41"/>
    </row>
    <row r="62" spans="1:6" x14ac:dyDescent="0.2">
      <c r="A62" s="40"/>
      <c r="B62" s="40"/>
      <c r="C62" s="41"/>
      <c r="D62" s="41"/>
      <c r="E62" s="41"/>
      <c r="F62" s="41"/>
    </row>
    <row r="63" spans="1:6" x14ac:dyDescent="0.2">
      <c r="A63" s="40"/>
      <c r="B63" s="40"/>
      <c r="C63" s="41"/>
      <c r="D63" s="41"/>
      <c r="E63" s="41"/>
      <c r="F63" s="41"/>
    </row>
    <row r="64" spans="1:6" x14ac:dyDescent="0.2">
      <c r="A64" s="40"/>
      <c r="B64" s="40"/>
      <c r="C64" s="41"/>
      <c r="D64" s="41"/>
      <c r="E64" s="41"/>
      <c r="F64" s="41"/>
    </row>
    <row r="65" spans="1:6" x14ac:dyDescent="0.2">
      <c r="A65" s="40"/>
      <c r="B65" s="40"/>
      <c r="C65" s="41"/>
      <c r="D65" s="41"/>
      <c r="E65" s="41"/>
      <c r="F65" s="41"/>
    </row>
    <row r="66" spans="1:6" x14ac:dyDescent="0.2">
      <c r="A66" s="40"/>
      <c r="B66" s="40"/>
      <c r="C66" s="41"/>
      <c r="D66" s="41"/>
      <c r="E66" s="41"/>
      <c r="F66" s="41"/>
    </row>
    <row r="67" spans="1:6" x14ac:dyDescent="0.2">
      <c r="A67" s="40"/>
      <c r="B67" s="40"/>
      <c r="C67" s="41"/>
      <c r="D67" s="41"/>
      <c r="E67" s="41"/>
      <c r="F67" s="41"/>
    </row>
    <row r="68" spans="1:6" x14ac:dyDescent="0.2">
      <c r="A68" s="40"/>
      <c r="B68" s="40"/>
      <c r="C68" s="41"/>
      <c r="D68" s="41"/>
      <c r="E68" s="41"/>
      <c r="F68" s="41"/>
    </row>
    <row r="69" spans="1:6" x14ac:dyDescent="0.2">
      <c r="A69" s="40"/>
      <c r="B69" s="40"/>
      <c r="C69" s="41"/>
      <c r="D69" s="41"/>
      <c r="E69" s="41"/>
      <c r="F69" s="41"/>
    </row>
    <row r="70" spans="1:6" x14ac:dyDescent="0.2">
      <c r="A70" s="40"/>
      <c r="B70" s="40"/>
      <c r="C70" s="41"/>
      <c r="D70" s="41"/>
      <c r="E70" s="41"/>
      <c r="F70" s="41"/>
    </row>
    <row r="71" spans="1:6" x14ac:dyDescent="0.2">
      <c r="A71" s="40"/>
      <c r="B71" s="40"/>
      <c r="C71" s="41"/>
      <c r="D71" s="41"/>
      <c r="E71" s="41"/>
      <c r="F71" s="41"/>
    </row>
    <row r="72" spans="1:6" x14ac:dyDescent="0.2">
      <c r="A72" s="40"/>
      <c r="B72" s="40"/>
      <c r="C72" s="41"/>
      <c r="D72" s="41"/>
      <c r="E72" s="41"/>
      <c r="F72" s="41"/>
    </row>
  </sheetData>
  <mergeCells count="1">
    <mergeCell ref="A2:F2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SheetLayoutView="100" workbookViewId="0">
      <selection sqref="A1:H1"/>
    </sheetView>
  </sheetViews>
  <sheetFormatPr defaultRowHeight="15.75" x14ac:dyDescent="0.25"/>
  <cols>
    <col min="1" max="1" width="51.5703125" style="51" customWidth="1"/>
    <col min="2" max="2" width="9" style="51" hidden="1" customWidth="1"/>
    <col min="3" max="3" width="9.5703125" style="51" hidden="1" customWidth="1"/>
    <col min="4" max="4" width="2" style="51" hidden="1" customWidth="1"/>
    <col min="5" max="5" width="9.85546875" style="51" customWidth="1"/>
    <col min="6" max="6" width="10.42578125" style="51" customWidth="1"/>
    <col min="7" max="7" width="9.7109375" style="51" customWidth="1"/>
    <col min="8" max="8" width="9.28515625" style="51" customWidth="1"/>
    <col min="9" max="16384" width="9.140625" style="51"/>
  </cols>
  <sheetData>
    <row r="1" spans="1:8" x14ac:dyDescent="0.25">
      <c r="A1" s="341" t="s">
        <v>320</v>
      </c>
      <c r="B1" s="341"/>
      <c r="C1" s="341"/>
      <c r="D1" s="341"/>
      <c r="E1" s="341"/>
      <c r="F1" s="341"/>
      <c r="G1" s="341"/>
      <c r="H1" s="341"/>
    </row>
    <row r="2" spans="1:8" x14ac:dyDescent="0.25">
      <c r="A2" s="340" t="s">
        <v>121</v>
      </c>
      <c r="B2" s="340"/>
      <c r="C2" s="340"/>
      <c r="D2" s="340"/>
      <c r="E2" s="340"/>
      <c r="F2" s="340"/>
      <c r="G2" s="340"/>
      <c r="H2" s="340"/>
    </row>
    <row r="3" spans="1:8" x14ac:dyDescent="0.25">
      <c r="A3" s="340" t="s">
        <v>129</v>
      </c>
      <c r="B3" s="340"/>
      <c r="C3" s="340"/>
      <c r="D3" s="340"/>
      <c r="E3" s="340"/>
      <c r="F3" s="340"/>
      <c r="G3" s="340"/>
      <c r="H3" s="340"/>
    </row>
    <row r="4" spans="1:8" s="31" customFormat="1" ht="21" customHeight="1" thickBot="1" x14ac:dyDescent="0.25">
      <c r="A4" s="339" t="s">
        <v>22</v>
      </c>
      <c r="B4" s="339"/>
      <c r="C4" s="339"/>
      <c r="D4" s="339"/>
      <c r="E4" s="339"/>
      <c r="F4" s="339"/>
      <c r="G4" s="339"/>
      <c r="H4" s="339"/>
    </row>
    <row r="5" spans="1:8" s="31" customFormat="1" ht="42" customHeight="1" thickBot="1" x14ac:dyDescent="0.25">
      <c r="A5" s="52" t="s">
        <v>23</v>
      </c>
      <c r="B5" s="187" t="s">
        <v>35</v>
      </c>
      <c r="C5" s="187" t="s">
        <v>36</v>
      </c>
      <c r="D5" s="188" t="s">
        <v>37</v>
      </c>
      <c r="E5" s="189" t="s">
        <v>130</v>
      </c>
      <c r="F5" s="190" t="s">
        <v>152</v>
      </c>
      <c r="G5" s="196" t="s">
        <v>144</v>
      </c>
      <c r="H5" s="195" t="s">
        <v>145</v>
      </c>
    </row>
    <row r="6" spans="1:8" s="31" customFormat="1" ht="12.75" x14ac:dyDescent="0.2">
      <c r="A6" s="53" t="s">
        <v>38</v>
      </c>
      <c r="B6" s="54"/>
      <c r="C6" s="55"/>
      <c r="D6" s="55"/>
      <c r="E6" s="56">
        <f>E7+E8</f>
        <v>17337</v>
      </c>
      <c r="F6" s="174">
        <f>F7+F8</f>
        <v>21880</v>
      </c>
      <c r="G6" s="174">
        <f>G7+G8</f>
        <v>23308</v>
      </c>
      <c r="H6" s="204">
        <f>G6/F6*100</f>
        <v>106.52650822669105</v>
      </c>
    </row>
    <row r="7" spans="1:8" s="31" customFormat="1" ht="12.75" x14ac:dyDescent="0.2">
      <c r="A7" s="57" t="s">
        <v>39</v>
      </c>
      <c r="B7" s="58"/>
      <c r="C7" s="59"/>
      <c r="D7" s="59"/>
      <c r="E7" s="60">
        <f>17309+28</f>
        <v>17337</v>
      </c>
      <c r="F7" s="175">
        <v>20256</v>
      </c>
      <c r="G7" s="175">
        <v>20256</v>
      </c>
      <c r="H7" s="199">
        <f t="shared" ref="H7:H26" si="0">G7/F7*100</f>
        <v>100</v>
      </c>
    </row>
    <row r="8" spans="1:8" s="31" customFormat="1" ht="12.75" x14ac:dyDescent="0.2">
      <c r="A8" s="57" t="s">
        <v>40</v>
      </c>
      <c r="B8" s="58"/>
      <c r="C8" s="59"/>
      <c r="D8" s="59"/>
      <c r="E8" s="60">
        <v>0</v>
      </c>
      <c r="F8" s="175">
        <v>1624</v>
      </c>
      <c r="G8" s="175">
        <v>3052</v>
      </c>
      <c r="H8" s="199">
        <f t="shared" si="0"/>
        <v>187.93103448275863</v>
      </c>
    </row>
    <row r="9" spans="1:8" s="31" customFormat="1" ht="12.75" x14ac:dyDescent="0.2">
      <c r="A9" s="61" t="s">
        <v>41</v>
      </c>
      <c r="B9" s="62"/>
      <c r="C9" s="63"/>
      <c r="D9" s="63"/>
      <c r="E9" s="32">
        <v>7525</v>
      </c>
      <c r="F9" s="176">
        <v>7525</v>
      </c>
      <c r="G9" s="176">
        <v>8208</v>
      </c>
      <c r="H9" s="199">
        <f t="shared" si="0"/>
        <v>109.07641196013289</v>
      </c>
    </row>
    <row r="10" spans="1:8" s="31" customFormat="1" ht="12.75" x14ac:dyDescent="0.2">
      <c r="A10" s="61" t="s">
        <v>42</v>
      </c>
      <c r="B10" s="62"/>
      <c r="C10" s="63"/>
      <c r="D10" s="63"/>
      <c r="E10" s="32">
        <v>19229</v>
      </c>
      <c r="F10" s="176">
        <v>22504</v>
      </c>
      <c r="G10" s="176">
        <v>22344</v>
      </c>
      <c r="H10" s="199">
        <f t="shared" si="0"/>
        <v>99.289015286171349</v>
      </c>
    </row>
    <row r="11" spans="1:8" s="31" customFormat="1" ht="13.5" thickBot="1" x14ac:dyDescent="0.25">
      <c r="A11" s="64" t="s">
        <v>43</v>
      </c>
      <c r="B11" s="65"/>
      <c r="C11" s="66"/>
      <c r="D11" s="66"/>
      <c r="E11" s="67">
        <v>302</v>
      </c>
      <c r="F11" s="177">
        <v>302</v>
      </c>
      <c r="G11" s="177">
        <v>0</v>
      </c>
      <c r="H11" s="200">
        <f t="shared" si="0"/>
        <v>0</v>
      </c>
    </row>
    <row r="12" spans="1:8" s="35" customFormat="1" ht="13.5" thickBot="1" x14ac:dyDescent="0.25">
      <c r="A12" s="68" t="s">
        <v>44</v>
      </c>
      <c r="B12" s="69">
        <f>SUM(B6:B10)</f>
        <v>0</v>
      </c>
      <c r="C12" s="34">
        <f>SUM(C6:C10)</f>
        <v>0</v>
      </c>
      <c r="D12" s="34">
        <f>SUM(D6:D10)</f>
        <v>0</v>
      </c>
      <c r="E12" s="34">
        <f>E6+E9+E10+E11</f>
        <v>44393</v>
      </c>
      <c r="F12" s="181">
        <f>F6+F9+F10+F11</f>
        <v>52211</v>
      </c>
      <c r="G12" s="181">
        <f>G6+G9+G10+G11</f>
        <v>53860</v>
      </c>
      <c r="H12" s="202">
        <f t="shared" si="0"/>
        <v>103.1583382812051</v>
      </c>
    </row>
    <row r="13" spans="1:8" s="31" customFormat="1" ht="12.75" x14ac:dyDescent="0.2">
      <c r="A13" s="53" t="s">
        <v>45</v>
      </c>
      <c r="B13" s="70"/>
      <c r="C13" s="30"/>
      <c r="D13" s="30"/>
      <c r="E13" s="30"/>
      <c r="F13" s="182">
        <v>6500</v>
      </c>
      <c r="G13" s="182">
        <v>6500</v>
      </c>
      <c r="H13" s="198">
        <f t="shared" si="0"/>
        <v>100</v>
      </c>
    </row>
    <row r="14" spans="1:8" s="31" customFormat="1" ht="12.75" x14ac:dyDescent="0.2">
      <c r="A14" s="71" t="s">
        <v>46</v>
      </c>
      <c r="B14" s="72"/>
      <c r="C14" s="73"/>
      <c r="D14" s="73"/>
      <c r="E14" s="73"/>
      <c r="F14" s="183">
        <v>6500</v>
      </c>
      <c r="G14" s="183">
        <v>6500</v>
      </c>
      <c r="H14" s="199">
        <f t="shared" si="0"/>
        <v>100</v>
      </c>
    </row>
    <row r="15" spans="1:8" s="31" customFormat="1" ht="12.75" x14ac:dyDescent="0.2">
      <c r="A15" s="61" t="s">
        <v>47</v>
      </c>
      <c r="B15" s="74"/>
      <c r="C15" s="32"/>
      <c r="D15" s="32"/>
      <c r="E15" s="32">
        <v>480</v>
      </c>
      <c r="F15" s="176">
        <v>0</v>
      </c>
      <c r="G15" s="176">
        <v>0</v>
      </c>
      <c r="H15" s="199" t="e">
        <f t="shared" si="0"/>
        <v>#DIV/0!</v>
      </c>
    </row>
    <row r="16" spans="1:8" s="31" customFormat="1" ht="12.75" x14ac:dyDescent="0.2">
      <c r="A16" s="61" t="s">
        <v>33</v>
      </c>
      <c r="B16" s="74"/>
      <c r="C16" s="32"/>
      <c r="D16" s="32"/>
      <c r="E16" s="32">
        <f>SUM(E17:E18)</f>
        <v>660</v>
      </c>
      <c r="F16" s="176">
        <f>SUM(F17:F18)</f>
        <v>660</v>
      </c>
      <c r="G16" s="176">
        <f>SUM(G17:G18)</f>
        <v>315</v>
      </c>
      <c r="H16" s="199">
        <f t="shared" si="0"/>
        <v>47.727272727272727</v>
      </c>
    </row>
    <row r="17" spans="1:8" s="31" customFormat="1" ht="25.5" x14ac:dyDescent="0.2">
      <c r="A17" s="75" t="s">
        <v>48</v>
      </c>
      <c r="B17" s="76"/>
      <c r="C17" s="60"/>
      <c r="D17" s="60"/>
      <c r="E17" s="60"/>
      <c r="F17" s="175"/>
      <c r="G17" s="175"/>
      <c r="H17" s="199" t="e">
        <f t="shared" si="0"/>
        <v>#DIV/0!</v>
      </c>
    </row>
    <row r="18" spans="1:8" s="31" customFormat="1" ht="13.5" thickBot="1" x14ac:dyDescent="0.25">
      <c r="A18" s="75" t="s">
        <v>49</v>
      </c>
      <c r="B18" s="77"/>
      <c r="C18" s="78"/>
      <c r="D18" s="78"/>
      <c r="E18" s="78">
        <v>660</v>
      </c>
      <c r="F18" s="184">
        <v>660</v>
      </c>
      <c r="G18" s="184">
        <v>315</v>
      </c>
      <c r="H18" s="200">
        <f t="shared" si="0"/>
        <v>47.727272727272727</v>
      </c>
    </row>
    <row r="19" spans="1:8" s="35" customFormat="1" ht="14.25" customHeight="1" thickBot="1" x14ac:dyDescent="0.25">
      <c r="A19" s="68" t="s">
        <v>50</v>
      </c>
      <c r="B19" s="69">
        <f>SUM(B13:B18)</f>
        <v>0</v>
      </c>
      <c r="C19" s="34">
        <f>SUM(C13:C18)</f>
        <v>0</v>
      </c>
      <c r="D19" s="34">
        <f>SUM(D13:D18)</f>
        <v>0</v>
      </c>
      <c r="E19" s="34">
        <f>E16+E15+E13</f>
        <v>1140</v>
      </c>
      <c r="F19" s="181">
        <f>F16+F15+F13</f>
        <v>7160</v>
      </c>
      <c r="G19" s="181">
        <f>G16+G15+G13</f>
        <v>6815</v>
      </c>
      <c r="H19" s="202">
        <f t="shared" si="0"/>
        <v>95.181564245810051</v>
      </c>
    </row>
    <row r="20" spans="1:8" s="35" customFormat="1" ht="15.75" customHeight="1" thickBot="1" x14ac:dyDescent="0.25">
      <c r="A20" s="79" t="s">
        <v>51</v>
      </c>
      <c r="B20" s="80"/>
      <c r="C20" s="81"/>
      <c r="D20" s="81"/>
      <c r="E20" s="81">
        <f>E19+E12</f>
        <v>45533</v>
      </c>
      <c r="F20" s="185">
        <f>F19+F12</f>
        <v>59371</v>
      </c>
      <c r="G20" s="185">
        <f>G19+G12</f>
        <v>60675</v>
      </c>
      <c r="H20" s="202">
        <f t="shared" si="0"/>
        <v>102.19635849151942</v>
      </c>
    </row>
    <row r="21" spans="1:8" s="31" customFormat="1" ht="12.75" x14ac:dyDescent="0.2">
      <c r="A21" s="82" t="s">
        <v>52</v>
      </c>
      <c r="B21" s="54"/>
      <c r="C21" s="55"/>
      <c r="D21" s="55"/>
      <c r="E21" s="56">
        <f>SUM(E22:E23)</f>
        <v>4500</v>
      </c>
      <c r="F21" s="174">
        <v>4277</v>
      </c>
      <c r="G21" s="174">
        <f>SUM(G22:G23)</f>
        <v>4277</v>
      </c>
      <c r="H21" s="198">
        <f t="shared" si="0"/>
        <v>100</v>
      </c>
    </row>
    <row r="22" spans="1:8" s="31" customFormat="1" ht="12.75" x14ac:dyDescent="0.2">
      <c r="A22" s="71" t="s">
        <v>53</v>
      </c>
      <c r="B22" s="58"/>
      <c r="C22" s="59"/>
      <c r="D22" s="59"/>
      <c r="E22" s="60">
        <v>271</v>
      </c>
      <c r="F22" s="175">
        <v>48</v>
      </c>
      <c r="G22" s="175">
        <v>48</v>
      </c>
      <c r="H22" s="199">
        <f t="shared" si="0"/>
        <v>100</v>
      </c>
    </row>
    <row r="23" spans="1:8" s="31" customFormat="1" ht="13.5" thickBot="1" x14ac:dyDescent="0.25">
      <c r="A23" s="83" t="s">
        <v>54</v>
      </c>
      <c r="B23" s="84"/>
      <c r="C23" s="85"/>
      <c r="D23" s="85"/>
      <c r="E23" s="86">
        <v>4229</v>
      </c>
      <c r="F23" s="178">
        <v>4229</v>
      </c>
      <c r="G23" s="178">
        <v>4229</v>
      </c>
      <c r="H23" s="200">
        <f t="shared" si="0"/>
        <v>100</v>
      </c>
    </row>
    <row r="24" spans="1:8" s="35" customFormat="1" ht="15.75" customHeight="1" x14ac:dyDescent="0.2">
      <c r="A24" s="231" t="s">
        <v>153</v>
      </c>
      <c r="B24" s="232"/>
      <c r="C24" s="233"/>
      <c r="D24" s="233"/>
      <c r="E24" s="233">
        <v>0</v>
      </c>
      <c r="F24" s="234">
        <v>0</v>
      </c>
      <c r="G24" s="234">
        <v>897</v>
      </c>
      <c r="H24" s="235" t="e">
        <f t="shared" ref="H24" si="1">G24/F24*100</f>
        <v>#DIV/0!</v>
      </c>
    </row>
    <row r="25" spans="1:8" s="35" customFormat="1" ht="15.75" customHeight="1" thickBot="1" x14ac:dyDescent="0.25">
      <c r="A25" s="87" t="s">
        <v>55</v>
      </c>
      <c r="B25" s="88"/>
      <c r="C25" s="36"/>
      <c r="D25" s="36"/>
      <c r="E25" s="36">
        <f>SUM(E21+E24)</f>
        <v>4500</v>
      </c>
      <c r="F25" s="36">
        <f t="shared" ref="F25:G25" si="2">SUM(F21+F24)</f>
        <v>4277</v>
      </c>
      <c r="G25" s="36">
        <f t="shared" si="2"/>
        <v>5174</v>
      </c>
      <c r="H25" s="203">
        <f t="shared" si="0"/>
        <v>120.97264437689969</v>
      </c>
    </row>
    <row r="26" spans="1:8" s="35" customFormat="1" ht="15.75" customHeight="1" thickBot="1" x14ac:dyDescent="0.25">
      <c r="A26" s="87" t="s">
        <v>24</v>
      </c>
      <c r="B26" s="88" t="e">
        <f>B12+B19+B21+#REF!</f>
        <v>#REF!</v>
      </c>
      <c r="C26" s="36">
        <f>C12+C19+C21</f>
        <v>0</v>
      </c>
      <c r="D26" s="36" t="e">
        <f>D12+D19+D21+#REF!</f>
        <v>#REF!</v>
      </c>
      <c r="E26" s="36">
        <f>E12+E19+E25</f>
        <v>50033</v>
      </c>
      <c r="F26" s="36">
        <f>F12+F19+F25</f>
        <v>63648</v>
      </c>
      <c r="G26" s="36">
        <f t="shared" ref="G26" si="3">G12+G19+G25</f>
        <v>65849</v>
      </c>
      <c r="H26" s="203">
        <f t="shared" si="0"/>
        <v>103.45808195072901</v>
      </c>
    </row>
    <row r="27" spans="1:8" s="31" customFormat="1" ht="12.75" x14ac:dyDescent="0.2"/>
    <row r="28" spans="1:8" s="31" customFormat="1" ht="13.5" thickBot="1" x14ac:dyDescent="0.25">
      <c r="A28" s="339" t="s">
        <v>25</v>
      </c>
      <c r="B28" s="339"/>
      <c r="C28" s="339"/>
      <c r="D28" s="339"/>
      <c r="E28" s="339"/>
      <c r="F28" s="339"/>
      <c r="G28" s="194"/>
    </row>
    <row r="29" spans="1:8" s="31" customFormat="1" ht="45.75" customHeight="1" thickBot="1" x14ac:dyDescent="0.25">
      <c r="A29" s="89" t="s">
        <v>23</v>
      </c>
      <c r="B29" s="90" t="s">
        <v>56</v>
      </c>
      <c r="C29" s="91" t="s">
        <v>31</v>
      </c>
      <c r="D29" s="92" t="s">
        <v>32</v>
      </c>
      <c r="E29" s="90" t="s">
        <v>130</v>
      </c>
      <c r="F29" s="192" t="s">
        <v>152</v>
      </c>
      <c r="G29" s="197" t="s">
        <v>144</v>
      </c>
      <c r="H29" s="195" t="s">
        <v>145</v>
      </c>
    </row>
    <row r="30" spans="1:8" s="31" customFormat="1" ht="12.75" x14ac:dyDescent="0.2">
      <c r="A30" s="53" t="s">
        <v>0</v>
      </c>
      <c r="B30" s="70"/>
      <c r="C30" s="30"/>
      <c r="D30" s="30"/>
      <c r="E30" s="30">
        <v>6233</v>
      </c>
      <c r="F30" s="182">
        <v>7108</v>
      </c>
      <c r="G30" s="182">
        <v>6707</v>
      </c>
      <c r="H30" s="198">
        <f t="shared" ref="H30:H49" si="4">G30/F30*100</f>
        <v>94.358469330332014</v>
      </c>
    </row>
    <row r="31" spans="1:8" s="31" customFormat="1" ht="12.75" x14ac:dyDescent="0.2">
      <c r="A31" s="61" t="s">
        <v>26</v>
      </c>
      <c r="B31" s="74"/>
      <c r="C31" s="32"/>
      <c r="D31" s="32"/>
      <c r="E31" s="32">
        <v>1678</v>
      </c>
      <c r="F31" s="176">
        <v>1823</v>
      </c>
      <c r="G31" s="176">
        <v>1794</v>
      </c>
      <c r="H31" s="199">
        <f t="shared" si="4"/>
        <v>98.409215578716399</v>
      </c>
    </row>
    <row r="32" spans="1:8" s="31" customFormat="1" ht="12.75" x14ac:dyDescent="0.2">
      <c r="A32" s="61" t="s">
        <v>1</v>
      </c>
      <c r="B32" s="74"/>
      <c r="C32" s="32"/>
      <c r="D32" s="32"/>
      <c r="E32" s="32">
        <v>20616</v>
      </c>
      <c r="F32" s="176">
        <v>23736</v>
      </c>
      <c r="G32" s="176">
        <v>21062</v>
      </c>
      <c r="H32" s="199">
        <f t="shared" si="4"/>
        <v>88.734411863835533</v>
      </c>
    </row>
    <row r="33" spans="1:8" s="31" customFormat="1" ht="12.75" x14ac:dyDescent="0.2">
      <c r="A33" s="61" t="s">
        <v>27</v>
      </c>
      <c r="B33" s="74"/>
      <c r="C33" s="32"/>
      <c r="D33" s="32"/>
      <c r="E33" s="32">
        <v>1073</v>
      </c>
      <c r="F33" s="176">
        <v>1706</v>
      </c>
      <c r="G33" s="176">
        <v>1491</v>
      </c>
      <c r="H33" s="199">
        <f t="shared" si="4"/>
        <v>87.397420867526378</v>
      </c>
    </row>
    <row r="34" spans="1:8" s="31" customFormat="1" ht="12.75" x14ac:dyDescent="0.2">
      <c r="A34" s="61" t="s">
        <v>57</v>
      </c>
      <c r="B34" s="74"/>
      <c r="C34" s="32"/>
      <c r="D34" s="32"/>
      <c r="E34" s="32">
        <f>SUM(E35:E38)</f>
        <v>15364</v>
      </c>
      <c r="F34" s="176">
        <f>SUM(F35:F38)</f>
        <v>16053</v>
      </c>
      <c r="G34" s="176">
        <f>SUM(G35:G38)</f>
        <v>9106</v>
      </c>
      <c r="H34" s="199">
        <f t="shared" si="4"/>
        <v>56.724599763284125</v>
      </c>
    </row>
    <row r="35" spans="1:8" s="31" customFormat="1" ht="12.75" x14ac:dyDescent="0.2">
      <c r="A35" s="227" t="s">
        <v>58</v>
      </c>
      <c r="B35" s="76"/>
      <c r="C35" s="60"/>
      <c r="D35" s="60"/>
      <c r="E35" s="60"/>
      <c r="F35" s="175"/>
      <c r="G35" s="175"/>
      <c r="H35" s="199" t="e">
        <f t="shared" si="4"/>
        <v>#DIV/0!</v>
      </c>
    </row>
    <row r="36" spans="1:8" s="31" customFormat="1" ht="12.75" x14ac:dyDescent="0.2">
      <c r="A36" s="227" t="s">
        <v>59</v>
      </c>
      <c r="B36" s="76"/>
      <c r="C36" s="60"/>
      <c r="D36" s="60"/>
      <c r="E36" s="60">
        <v>7004</v>
      </c>
      <c r="F36" s="175">
        <v>7928</v>
      </c>
      <c r="G36" s="175">
        <v>7886</v>
      </c>
      <c r="H36" s="199">
        <f t="shared" si="4"/>
        <v>99.470232088799193</v>
      </c>
    </row>
    <row r="37" spans="1:8" s="31" customFormat="1" ht="12.75" x14ac:dyDescent="0.2">
      <c r="A37" s="227" t="s">
        <v>60</v>
      </c>
      <c r="B37" s="76"/>
      <c r="C37" s="60"/>
      <c r="D37" s="60"/>
      <c r="E37" s="60">
        <v>2567</v>
      </c>
      <c r="F37" s="175">
        <v>1567</v>
      </c>
      <c r="G37" s="175">
        <v>1220</v>
      </c>
      <c r="H37" s="199">
        <f t="shared" si="4"/>
        <v>77.855775366943206</v>
      </c>
    </row>
    <row r="38" spans="1:8" s="31" customFormat="1" ht="13.5" thickBot="1" x14ac:dyDescent="0.25">
      <c r="A38" s="227" t="s">
        <v>61</v>
      </c>
      <c r="B38" s="93"/>
      <c r="C38" s="33"/>
      <c r="D38" s="33"/>
      <c r="E38" s="33">
        <f>5465+300+28</f>
        <v>5793</v>
      </c>
      <c r="F38" s="191">
        <v>6558</v>
      </c>
      <c r="G38" s="191">
        <v>0</v>
      </c>
      <c r="H38" s="200">
        <f t="shared" si="4"/>
        <v>0</v>
      </c>
    </row>
    <row r="39" spans="1:8" s="31" customFormat="1" ht="13.5" thickBot="1" x14ac:dyDescent="0.25">
      <c r="A39" s="68" t="s">
        <v>62</v>
      </c>
      <c r="B39" s="69">
        <f>SUM(B30:B38)</f>
        <v>0</v>
      </c>
      <c r="C39" s="34">
        <f>SUM(C30:C38)</f>
        <v>0</v>
      </c>
      <c r="D39" s="34">
        <f>SUM(D30:D38)</f>
        <v>0</v>
      </c>
      <c r="E39" s="34">
        <f>E30+E31+E32+E33+E34</f>
        <v>44964</v>
      </c>
      <c r="F39" s="181">
        <f>F30+F31+F32+F33+F34</f>
        <v>50426</v>
      </c>
      <c r="G39" s="181">
        <f>G30+G31+G32+G33+G34</f>
        <v>40160</v>
      </c>
      <c r="H39" s="201">
        <f t="shared" si="4"/>
        <v>79.641454805060889</v>
      </c>
    </row>
    <row r="40" spans="1:8" s="31" customFormat="1" ht="12.75" x14ac:dyDescent="0.2">
      <c r="A40" s="53" t="s">
        <v>34</v>
      </c>
      <c r="B40" s="74"/>
      <c r="C40" s="32"/>
      <c r="D40" s="32"/>
      <c r="E40" s="32">
        <v>1895</v>
      </c>
      <c r="F40" s="176">
        <v>7286</v>
      </c>
      <c r="G40" s="176">
        <v>1097</v>
      </c>
      <c r="H40" s="198">
        <f t="shared" si="4"/>
        <v>15.056272303046939</v>
      </c>
    </row>
    <row r="41" spans="1:8" s="31" customFormat="1" ht="12.75" x14ac:dyDescent="0.2">
      <c r="A41" s="94" t="s">
        <v>21</v>
      </c>
      <c r="B41" s="70"/>
      <c r="C41" s="30"/>
      <c r="D41" s="30"/>
      <c r="E41" s="30">
        <v>3000</v>
      </c>
      <c r="F41" s="182">
        <v>4992</v>
      </c>
      <c r="G41" s="182">
        <v>2253</v>
      </c>
      <c r="H41" s="199">
        <f t="shared" si="4"/>
        <v>45.132211538461533</v>
      </c>
    </row>
    <row r="42" spans="1:8" s="31" customFormat="1" ht="12.75" x14ac:dyDescent="0.2">
      <c r="A42" s="61" t="s">
        <v>63</v>
      </c>
      <c r="B42" s="74"/>
      <c r="C42" s="32"/>
      <c r="D42" s="32"/>
      <c r="E42" s="32">
        <f>SUM(E43:E45)</f>
        <v>174</v>
      </c>
      <c r="F42" s="176">
        <f>SUM(F43:F45)</f>
        <v>252</v>
      </c>
      <c r="G42" s="176">
        <f>SUM(G43:G45)</f>
        <v>252</v>
      </c>
      <c r="H42" s="199">
        <f t="shared" si="4"/>
        <v>100</v>
      </c>
    </row>
    <row r="43" spans="1:8" s="31" customFormat="1" ht="12.75" x14ac:dyDescent="0.2">
      <c r="A43" s="227" t="s">
        <v>64</v>
      </c>
      <c r="B43" s="76"/>
      <c r="C43" s="60"/>
      <c r="D43" s="60"/>
      <c r="E43" s="60"/>
      <c r="F43" s="175"/>
      <c r="G43" s="175"/>
      <c r="H43" s="199" t="e">
        <f t="shared" si="4"/>
        <v>#DIV/0!</v>
      </c>
    </row>
    <row r="44" spans="1:8" s="31" customFormat="1" ht="12.75" x14ac:dyDescent="0.2">
      <c r="A44" s="227" t="s">
        <v>65</v>
      </c>
      <c r="B44" s="76"/>
      <c r="C44" s="60"/>
      <c r="D44" s="60"/>
      <c r="E44" s="60"/>
      <c r="F44" s="175">
        <v>2</v>
      </c>
      <c r="G44" s="175">
        <v>2</v>
      </c>
      <c r="H44" s="199">
        <f t="shared" si="4"/>
        <v>100</v>
      </c>
    </row>
    <row r="45" spans="1:8" s="31" customFormat="1" ht="13.5" thickBot="1" x14ac:dyDescent="0.25">
      <c r="A45" s="227" t="s">
        <v>66</v>
      </c>
      <c r="B45" s="95"/>
      <c r="C45" s="86"/>
      <c r="D45" s="86"/>
      <c r="E45" s="86">
        <v>174</v>
      </c>
      <c r="F45" s="178">
        <v>250</v>
      </c>
      <c r="G45" s="178">
        <v>250</v>
      </c>
      <c r="H45" s="200">
        <f t="shared" si="4"/>
        <v>100</v>
      </c>
    </row>
    <row r="46" spans="1:8" s="31" customFormat="1" ht="13.5" thickBot="1" x14ac:dyDescent="0.25">
      <c r="A46" s="68" t="s">
        <v>67</v>
      </c>
      <c r="B46" s="69">
        <f>SUM(B40:B45)</f>
        <v>0</v>
      </c>
      <c r="C46" s="34">
        <f>SUM(C40:C45)</f>
        <v>0</v>
      </c>
      <c r="D46" s="34">
        <f>SUM(D40:D45)</f>
        <v>0</v>
      </c>
      <c r="E46" s="34">
        <f>E40+E41+E42</f>
        <v>5069</v>
      </c>
      <c r="F46" s="181">
        <f>F40+F41+F42</f>
        <v>12530</v>
      </c>
      <c r="G46" s="181">
        <f>G40+G41+G42</f>
        <v>3602</v>
      </c>
      <c r="H46" s="201">
        <f t="shared" si="4"/>
        <v>28.747007182761376</v>
      </c>
    </row>
    <row r="47" spans="1:8" s="35" customFormat="1" ht="15.75" customHeight="1" thickBot="1" x14ac:dyDescent="0.25">
      <c r="A47" s="79" t="s">
        <v>68</v>
      </c>
      <c r="B47" s="80"/>
      <c r="C47" s="81"/>
      <c r="D47" s="81"/>
      <c r="E47" s="81">
        <f>E46+E39</f>
        <v>50033</v>
      </c>
      <c r="F47" s="185">
        <f>F46+F39</f>
        <v>62956</v>
      </c>
      <c r="G47" s="185">
        <f>G46+G39</f>
        <v>43762</v>
      </c>
      <c r="H47" s="202">
        <f t="shared" si="4"/>
        <v>69.512040155028913</v>
      </c>
    </row>
    <row r="48" spans="1:8" s="31" customFormat="1" ht="15.75" customHeight="1" thickBot="1" x14ac:dyDescent="0.25">
      <c r="A48" s="96" t="s">
        <v>69</v>
      </c>
      <c r="B48" s="97"/>
      <c r="C48" s="98"/>
      <c r="D48" s="98"/>
      <c r="E48" s="99">
        <v>0</v>
      </c>
      <c r="F48" s="179">
        <v>692</v>
      </c>
      <c r="G48" s="179">
        <v>692</v>
      </c>
      <c r="H48" s="201">
        <f t="shared" si="4"/>
        <v>100</v>
      </c>
    </row>
    <row r="49" spans="1:8" s="35" customFormat="1" ht="15.75" customHeight="1" thickBot="1" x14ac:dyDescent="0.25">
      <c r="A49" s="87" t="s">
        <v>28</v>
      </c>
      <c r="B49" s="88" t="e">
        <f>B39+B46+B48+#REF!</f>
        <v>#REF!</v>
      </c>
      <c r="C49" s="36">
        <f>C39+C46+C48</f>
        <v>0</v>
      </c>
      <c r="D49" s="36" t="e">
        <f>D39+D46+D48+#REF!</f>
        <v>#REF!</v>
      </c>
      <c r="E49" s="36">
        <f>E48+E47</f>
        <v>50033</v>
      </c>
      <c r="F49" s="186">
        <f>F48+F47</f>
        <v>63648</v>
      </c>
      <c r="G49" s="186">
        <f>G48+G47</f>
        <v>44454</v>
      </c>
      <c r="H49" s="202">
        <f t="shared" si="4"/>
        <v>69.843514328808439</v>
      </c>
    </row>
    <row r="52" spans="1:8" x14ac:dyDescent="0.25">
      <c r="A52" s="100"/>
      <c r="B52" s="100"/>
      <c r="C52" s="100"/>
      <c r="D52" s="100"/>
      <c r="E52" s="100"/>
      <c r="F52" s="100"/>
      <c r="G52" s="100"/>
    </row>
  </sheetData>
  <mergeCells count="5">
    <mergeCell ref="A28:F28"/>
    <mergeCell ref="A4:H4"/>
    <mergeCell ref="A3:H3"/>
    <mergeCell ref="A2:H2"/>
    <mergeCell ref="A1:H1"/>
  </mergeCells>
  <pageMargins left="0" right="0" top="0.6692913385826772" bottom="0.70866141732283472" header="0.51181102362204722" footer="0.51181102362204722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SheetLayoutView="100" workbookViewId="0">
      <selection activeCell="B1" sqref="B1"/>
    </sheetView>
  </sheetViews>
  <sheetFormatPr defaultRowHeight="12.75" x14ac:dyDescent="0.2"/>
  <cols>
    <col min="1" max="1" width="2.85546875" style="102" customWidth="1"/>
    <col min="2" max="2" width="86.7109375" style="102" customWidth="1"/>
    <col min="3" max="3" width="14" style="111" customWidth="1"/>
    <col min="4" max="4" width="13.5703125" style="111" customWidth="1"/>
    <col min="5" max="5" width="11.28515625" style="111" bestFit="1" customWidth="1"/>
    <col min="6" max="6" width="9.42578125" style="102" customWidth="1"/>
    <col min="7" max="7" width="4.85546875" style="102" customWidth="1"/>
    <col min="8" max="16384" width="9.140625" style="102"/>
  </cols>
  <sheetData>
    <row r="1" spans="1:6" s="101" customFormat="1" ht="15" customHeight="1" x14ac:dyDescent="0.25">
      <c r="A1" s="242"/>
      <c r="B1" s="242" t="s">
        <v>321</v>
      </c>
      <c r="C1" s="243"/>
      <c r="D1" s="243"/>
      <c r="E1" s="243"/>
    </row>
    <row r="2" spans="1:6" x14ac:dyDescent="0.2">
      <c r="A2" s="342" t="s">
        <v>159</v>
      </c>
      <c r="B2" s="342"/>
      <c r="C2" s="342"/>
      <c r="D2" s="342"/>
      <c r="E2" s="342"/>
    </row>
    <row r="3" spans="1:6" s="103" customFormat="1" ht="45.75" x14ac:dyDescent="0.25">
      <c r="B3" s="103" t="s">
        <v>6</v>
      </c>
      <c r="C3" s="104" t="s">
        <v>131</v>
      </c>
      <c r="D3" s="104" t="s">
        <v>160</v>
      </c>
      <c r="E3" s="104" t="s">
        <v>146</v>
      </c>
      <c r="F3" s="205" t="s">
        <v>145</v>
      </c>
    </row>
    <row r="4" spans="1:6" s="106" customFormat="1" x14ac:dyDescent="0.2">
      <c r="A4" s="105" t="s">
        <v>133</v>
      </c>
      <c r="B4" s="105"/>
      <c r="C4" s="105"/>
      <c r="D4" s="105"/>
      <c r="E4" s="105"/>
      <c r="F4" s="105"/>
    </row>
    <row r="5" spans="1:6" s="107" customFormat="1" ht="13.35" customHeight="1" x14ac:dyDescent="0.2">
      <c r="B5" s="108" t="s">
        <v>7</v>
      </c>
      <c r="C5" s="109">
        <f>C6+C7+C12+C15+C13+C14+C16</f>
        <v>13965731</v>
      </c>
      <c r="D5" s="180">
        <f>D6+D7+D12+D15+D13+D14+D16+D33</f>
        <v>16195660</v>
      </c>
      <c r="E5" s="180">
        <f>E6+E7+E12+E15+E13+E14+E16+E33</f>
        <v>16195660</v>
      </c>
      <c r="F5" s="180">
        <f t="shared" ref="F5:F34" si="0">E5/D5*100</f>
        <v>100</v>
      </c>
    </row>
    <row r="6" spans="1:6" ht="13.35" customHeight="1" x14ac:dyDescent="0.2">
      <c r="B6" s="110" t="s">
        <v>8</v>
      </c>
      <c r="C6" s="111">
        <v>0</v>
      </c>
      <c r="D6" s="111">
        <v>0</v>
      </c>
      <c r="E6" s="111">
        <v>0</v>
      </c>
      <c r="F6" s="111" t="e">
        <f t="shared" si="0"/>
        <v>#DIV/0!</v>
      </c>
    </row>
    <row r="7" spans="1:6" ht="13.35" customHeight="1" x14ac:dyDescent="0.2">
      <c r="B7" s="112" t="s">
        <v>9</v>
      </c>
      <c r="C7" s="111">
        <f>C8+C9+C10+C11</f>
        <v>7718906</v>
      </c>
      <c r="D7" s="111">
        <f t="shared" ref="D7" si="1">D8+D9+D10+D11</f>
        <v>7718906</v>
      </c>
      <c r="E7" s="111">
        <f t="shared" ref="E7" si="2">E8+E9+E10+E11</f>
        <v>7718906</v>
      </c>
      <c r="F7" s="111">
        <f t="shared" si="0"/>
        <v>100</v>
      </c>
    </row>
    <row r="8" spans="1:6" ht="13.35" customHeight="1" x14ac:dyDescent="0.2">
      <c r="B8" s="113" t="s">
        <v>70</v>
      </c>
      <c r="C8" s="111">
        <v>2091740</v>
      </c>
      <c r="D8" s="111">
        <v>2091740</v>
      </c>
      <c r="E8" s="111">
        <v>2091740</v>
      </c>
      <c r="F8" s="111">
        <f t="shared" si="0"/>
        <v>100</v>
      </c>
    </row>
    <row r="9" spans="1:6" ht="13.35" customHeight="1" x14ac:dyDescent="0.2">
      <c r="B9" s="114" t="s">
        <v>71</v>
      </c>
      <c r="C9" s="111">
        <v>3328000</v>
      </c>
      <c r="D9" s="111">
        <v>3328000</v>
      </c>
      <c r="E9" s="111">
        <v>3328000</v>
      </c>
      <c r="F9" s="111">
        <f t="shared" si="0"/>
        <v>100</v>
      </c>
    </row>
    <row r="10" spans="1:6" ht="13.35" customHeight="1" x14ac:dyDescent="0.2">
      <c r="B10" s="114" t="s">
        <v>72</v>
      </c>
      <c r="C10" s="111">
        <v>178986</v>
      </c>
      <c r="D10" s="111">
        <v>178986</v>
      </c>
      <c r="E10" s="111">
        <v>178986</v>
      </c>
      <c r="F10" s="111">
        <f t="shared" si="0"/>
        <v>100</v>
      </c>
    </row>
    <row r="11" spans="1:6" ht="13.35" customHeight="1" x14ac:dyDescent="0.2">
      <c r="B11" s="114" t="s">
        <v>73</v>
      </c>
      <c r="C11" s="111">
        <v>2120180</v>
      </c>
      <c r="D11" s="111">
        <v>2120180</v>
      </c>
      <c r="E11" s="111">
        <v>2120180</v>
      </c>
      <c r="F11" s="111">
        <f t="shared" si="0"/>
        <v>100</v>
      </c>
    </row>
    <row r="12" spans="1:6" ht="13.35" customHeight="1" x14ac:dyDescent="0.2">
      <c r="B12" s="110" t="s">
        <v>74</v>
      </c>
      <c r="C12" s="111">
        <v>4878854</v>
      </c>
      <c r="D12" s="111">
        <v>4878854</v>
      </c>
      <c r="E12" s="111">
        <v>4878854</v>
      </c>
      <c r="F12" s="111">
        <f t="shared" si="0"/>
        <v>100</v>
      </c>
    </row>
    <row r="13" spans="1:6" ht="13.35" customHeight="1" x14ac:dyDescent="0.2">
      <c r="B13" s="110" t="s">
        <v>75</v>
      </c>
      <c r="C13" s="111">
        <v>5100</v>
      </c>
      <c r="D13" s="111">
        <v>5100</v>
      </c>
      <c r="E13" s="111">
        <v>5100</v>
      </c>
      <c r="F13" s="111">
        <f t="shared" si="0"/>
        <v>100</v>
      </c>
    </row>
    <row r="14" spans="1:6" ht="13.35" customHeight="1" x14ac:dyDescent="0.2">
      <c r="B14" s="110" t="s">
        <v>76</v>
      </c>
      <c r="C14" s="111">
        <v>1334550</v>
      </c>
      <c r="D14" s="111">
        <v>1334550</v>
      </c>
      <c r="E14" s="111">
        <v>1334550</v>
      </c>
      <c r="F14" s="111">
        <f t="shared" si="0"/>
        <v>100</v>
      </c>
    </row>
    <row r="15" spans="1:6" ht="13.35" customHeight="1" x14ac:dyDescent="0.2">
      <c r="B15" s="110" t="s">
        <v>77</v>
      </c>
      <c r="C15" s="111">
        <v>0</v>
      </c>
      <c r="D15" s="111">
        <v>0</v>
      </c>
      <c r="E15" s="111">
        <v>0</v>
      </c>
      <c r="F15" s="111" t="e">
        <f t="shared" si="0"/>
        <v>#DIV/0!</v>
      </c>
    </row>
    <row r="16" spans="1:6" ht="13.35" customHeight="1" x14ac:dyDescent="0.2">
      <c r="B16" s="110" t="s">
        <v>140</v>
      </c>
      <c r="C16" s="111">
        <v>28321</v>
      </c>
      <c r="D16" s="111">
        <v>28321</v>
      </c>
      <c r="E16" s="111">
        <v>28321</v>
      </c>
      <c r="F16" s="111">
        <f t="shared" si="0"/>
        <v>100</v>
      </c>
    </row>
    <row r="17" spans="2:6" ht="13.35" customHeight="1" x14ac:dyDescent="0.2">
      <c r="B17" s="115" t="s">
        <v>10</v>
      </c>
      <c r="C17" s="116">
        <f>C18+C19+C20+C21</f>
        <v>0</v>
      </c>
      <c r="D17" s="116">
        <f>D18+D19+D20+D21</f>
        <v>0</v>
      </c>
      <c r="E17" s="116">
        <f>E18+E19+E20+E21</f>
        <v>0</v>
      </c>
      <c r="F17" s="116" t="e">
        <f t="shared" si="0"/>
        <v>#DIV/0!</v>
      </c>
    </row>
    <row r="18" spans="2:6" ht="13.35" customHeight="1" x14ac:dyDescent="0.2">
      <c r="B18" s="117" t="s">
        <v>78</v>
      </c>
      <c r="C18" s="111">
        <v>0</v>
      </c>
      <c r="D18" s="111">
        <v>0</v>
      </c>
      <c r="E18" s="111">
        <v>0</v>
      </c>
      <c r="F18" s="111" t="e">
        <f t="shared" si="0"/>
        <v>#DIV/0!</v>
      </c>
    </row>
    <row r="19" spans="2:6" ht="13.35" customHeight="1" x14ac:dyDescent="0.2">
      <c r="B19" s="118" t="s">
        <v>79</v>
      </c>
      <c r="C19" s="111">
        <v>0</v>
      </c>
      <c r="D19" s="111">
        <v>0</v>
      </c>
      <c r="E19" s="111">
        <v>0</v>
      </c>
      <c r="F19" s="111" t="e">
        <f t="shared" si="0"/>
        <v>#DIV/0!</v>
      </c>
    </row>
    <row r="20" spans="2:6" ht="13.35" customHeight="1" x14ac:dyDescent="0.2">
      <c r="B20" s="110" t="s">
        <v>80</v>
      </c>
      <c r="C20" s="111">
        <v>0</v>
      </c>
      <c r="D20" s="111">
        <v>0</v>
      </c>
      <c r="E20" s="111">
        <v>0</v>
      </c>
      <c r="F20" s="111" t="e">
        <f t="shared" si="0"/>
        <v>#DIV/0!</v>
      </c>
    </row>
    <row r="21" spans="2:6" ht="13.35" customHeight="1" x14ac:dyDescent="0.2">
      <c r="B21" s="110" t="s">
        <v>81</v>
      </c>
      <c r="C21" s="111">
        <v>0</v>
      </c>
      <c r="D21" s="111">
        <v>0</v>
      </c>
      <c r="E21" s="111">
        <v>0</v>
      </c>
      <c r="F21" s="111" t="e">
        <f t="shared" si="0"/>
        <v>#DIV/0!</v>
      </c>
    </row>
    <row r="22" spans="2:6" ht="13.35" customHeight="1" x14ac:dyDescent="0.2">
      <c r="B22" s="115" t="s">
        <v>11</v>
      </c>
      <c r="C22" s="116">
        <f>C23+C24+C25+C26+C27+C28</f>
        <v>2171218</v>
      </c>
      <c r="D22" s="116">
        <f>D23+D24+D25+D26+D27+D28</f>
        <v>2171218</v>
      </c>
      <c r="E22" s="116">
        <f>E23+E24+E25+E26+E27+E28</f>
        <v>2171218</v>
      </c>
      <c r="F22" s="116">
        <f t="shared" si="0"/>
        <v>100</v>
      </c>
    </row>
    <row r="23" spans="2:6" ht="13.35" customHeight="1" x14ac:dyDescent="0.2">
      <c r="B23" s="110" t="s">
        <v>82</v>
      </c>
      <c r="C23" s="111">
        <v>0</v>
      </c>
      <c r="D23" s="111">
        <v>0</v>
      </c>
      <c r="E23" s="111">
        <v>0</v>
      </c>
      <c r="F23" s="111" t="e">
        <f t="shared" si="0"/>
        <v>#DIV/0!</v>
      </c>
    </row>
    <row r="24" spans="2:6" ht="13.35" customHeight="1" x14ac:dyDescent="0.2">
      <c r="B24" s="110" t="s">
        <v>83</v>
      </c>
      <c r="C24" s="111">
        <v>2171218</v>
      </c>
      <c r="D24" s="111">
        <v>2171218</v>
      </c>
      <c r="E24" s="111">
        <v>2171218</v>
      </c>
      <c r="F24" s="111">
        <f t="shared" si="0"/>
        <v>100</v>
      </c>
    </row>
    <row r="25" spans="2:6" ht="13.35" customHeight="1" x14ac:dyDescent="0.2">
      <c r="B25" s="110" t="s">
        <v>84</v>
      </c>
      <c r="C25" s="111">
        <v>0</v>
      </c>
      <c r="D25" s="111">
        <v>0</v>
      </c>
      <c r="E25" s="111">
        <v>0</v>
      </c>
      <c r="F25" s="111" t="e">
        <f t="shared" si="0"/>
        <v>#DIV/0!</v>
      </c>
    </row>
    <row r="26" spans="2:6" ht="15" customHeight="1" x14ac:dyDescent="0.2">
      <c r="B26" s="228" t="s">
        <v>85</v>
      </c>
      <c r="C26" s="111">
        <v>0</v>
      </c>
      <c r="D26" s="111">
        <v>0</v>
      </c>
      <c r="E26" s="111">
        <v>0</v>
      </c>
      <c r="F26" s="111" t="e">
        <f t="shared" si="0"/>
        <v>#DIV/0!</v>
      </c>
    </row>
    <row r="27" spans="2:6" ht="13.35" customHeight="1" x14ac:dyDescent="0.2">
      <c r="B27" s="110" t="s">
        <v>86</v>
      </c>
      <c r="C27" s="111">
        <v>0</v>
      </c>
      <c r="D27" s="111">
        <v>0</v>
      </c>
      <c r="E27" s="111">
        <v>0</v>
      </c>
      <c r="F27" s="111" t="e">
        <f t="shared" si="0"/>
        <v>#DIV/0!</v>
      </c>
    </row>
    <row r="28" spans="2:6" ht="13.35" customHeight="1" x14ac:dyDescent="0.2">
      <c r="B28" s="110" t="s">
        <v>87</v>
      </c>
      <c r="C28" s="111">
        <v>0</v>
      </c>
      <c r="D28" s="111">
        <v>0</v>
      </c>
      <c r="E28" s="111">
        <v>0</v>
      </c>
      <c r="F28" s="111" t="e">
        <f t="shared" si="0"/>
        <v>#DIV/0!</v>
      </c>
    </row>
    <row r="29" spans="2:6" ht="13.35" customHeight="1" x14ac:dyDescent="0.2">
      <c r="B29" s="115" t="s">
        <v>88</v>
      </c>
      <c r="C29" s="116">
        <f>SUM(C30:C31)</f>
        <v>1200000</v>
      </c>
      <c r="D29" s="116">
        <f>SUM(D30:D31)</f>
        <v>1200000</v>
      </c>
      <c r="E29" s="116">
        <f>SUM(E30:E31)</f>
        <v>1200000</v>
      </c>
      <c r="F29" s="116">
        <f t="shared" si="0"/>
        <v>100</v>
      </c>
    </row>
    <row r="30" spans="2:6" ht="13.35" customHeight="1" x14ac:dyDescent="0.2">
      <c r="B30" s="110" t="s">
        <v>89</v>
      </c>
      <c r="C30" s="111">
        <v>1200000</v>
      </c>
      <c r="D30" s="111">
        <v>1200000</v>
      </c>
      <c r="E30" s="111">
        <v>1200000</v>
      </c>
      <c r="F30" s="111">
        <f t="shared" si="0"/>
        <v>100</v>
      </c>
    </row>
    <row r="31" spans="2:6" ht="13.35" customHeight="1" x14ac:dyDescent="0.2">
      <c r="B31" s="110" t="s">
        <v>90</v>
      </c>
      <c r="C31" s="111">
        <v>0</v>
      </c>
      <c r="D31" s="111">
        <v>0</v>
      </c>
      <c r="E31" s="111">
        <v>0</v>
      </c>
      <c r="F31" s="111" t="e">
        <f t="shared" si="0"/>
        <v>#DIV/0!</v>
      </c>
    </row>
    <row r="32" spans="2:6" ht="13.35" customHeight="1" x14ac:dyDescent="0.2">
      <c r="B32" s="115" t="s">
        <v>91</v>
      </c>
      <c r="C32" s="116">
        <v>-121146</v>
      </c>
      <c r="D32" s="116">
        <v>-121146</v>
      </c>
      <c r="E32" s="116">
        <v>-121146</v>
      </c>
      <c r="F32" s="230">
        <f t="shared" si="0"/>
        <v>100</v>
      </c>
    </row>
    <row r="33" spans="1:9" ht="13.35" customHeight="1" x14ac:dyDescent="0.2">
      <c r="B33" s="115" t="s">
        <v>122</v>
      </c>
      <c r="C33" s="168">
        <v>0</v>
      </c>
      <c r="D33" s="168">
        <v>2229929</v>
      </c>
      <c r="E33" s="168">
        <v>2229929</v>
      </c>
      <c r="F33" s="230">
        <f t="shared" si="0"/>
        <v>100</v>
      </c>
    </row>
    <row r="34" spans="1:9" s="119" customFormat="1" ht="16.5" customHeight="1" x14ac:dyDescent="0.2">
      <c r="B34" s="120" t="s">
        <v>12</v>
      </c>
      <c r="C34" s="121">
        <f>C5+C17+C22+C29</f>
        <v>17336949</v>
      </c>
      <c r="D34" s="121">
        <f>D5+D17+D22+D29</f>
        <v>19566878</v>
      </c>
      <c r="E34" s="121">
        <f>E5+E17+E22+E29</f>
        <v>19566878</v>
      </c>
      <c r="F34" s="121">
        <f t="shared" si="0"/>
        <v>100</v>
      </c>
    </row>
    <row r="35" spans="1:9" ht="15.75" x14ac:dyDescent="0.25">
      <c r="A35" s="343" t="s">
        <v>161</v>
      </c>
      <c r="B35" s="343"/>
      <c r="C35" s="343"/>
      <c r="D35" s="343"/>
      <c r="E35" s="343"/>
      <c r="F35" s="343"/>
    </row>
    <row r="36" spans="1:9" ht="15.75" customHeight="1" x14ac:dyDescent="0.2">
      <c r="A36" s="244"/>
      <c r="B36" s="110" t="s">
        <v>162</v>
      </c>
      <c r="C36" s="245">
        <v>0</v>
      </c>
      <c r="D36" s="246">
        <v>262128</v>
      </c>
      <c r="E36" s="246">
        <v>262128</v>
      </c>
      <c r="F36" s="246">
        <f>E36/D36*100</f>
        <v>100</v>
      </c>
    </row>
    <row r="37" spans="1:9" ht="15.75" customHeight="1" x14ac:dyDescent="0.2">
      <c r="A37" s="244"/>
      <c r="B37" s="110" t="s">
        <v>163</v>
      </c>
      <c r="C37" s="245">
        <v>0</v>
      </c>
      <c r="D37" s="246">
        <v>426720</v>
      </c>
      <c r="E37" s="246">
        <v>426720</v>
      </c>
      <c r="F37" s="246">
        <f>E37/D37*100</f>
        <v>100</v>
      </c>
    </row>
    <row r="38" spans="1:9" s="125" customFormat="1" ht="29.25" x14ac:dyDescent="0.25">
      <c r="A38" s="122"/>
      <c r="B38" s="123" t="s">
        <v>164</v>
      </c>
      <c r="C38" s="124">
        <f>C36+C37</f>
        <v>0</v>
      </c>
      <c r="D38" s="124">
        <f>D36+D37</f>
        <v>688848</v>
      </c>
      <c r="E38" s="124">
        <f>E36+E37</f>
        <v>688848</v>
      </c>
      <c r="F38" s="124">
        <f>E38/D38*100</f>
        <v>100</v>
      </c>
    </row>
    <row r="39" spans="1:9" s="128" customFormat="1" ht="18" customHeight="1" x14ac:dyDescent="0.25">
      <c r="A39" s="126"/>
      <c r="B39" s="126" t="s">
        <v>132</v>
      </c>
      <c r="C39" s="127">
        <f>C38+C34</f>
        <v>17336949</v>
      </c>
      <c r="D39" s="127">
        <f>D38+D34</f>
        <v>20255726</v>
      </c>
      <c r="E39" s="127">
        <f>E38+E34</f>
        <v>20255726</v>
      </c>
      <c r="F39" s="127">
        <f>E39/D39*100</f>
        <v>100</v>
      </c>
    </row>
    <row r="40" spans="1:9" ht="13.35" customHeight="1" x14ac:dyDescent="0.2">
      <c r="I40" s="111"/>
    </row>
    <row r="41" spans="1:9" ht="17.25" customHeight="1" x14ac:dyDescent="0.2">
      <c r="A41" s="344" t="s">
        <v>154</v>
      </c>
      <c r="B41" s="344"/>
      <c r="C41" s="344"/>
      <c r="D41" s="344"/>
      <c r="E41" s="344"/>
    </row>
    <row r="42" spans="1:9" ht="15" customHeight="1" x14ac:dyDescent="0.25">
      <c r="A42" s="236"/>
      <c r="B42" s="237" t="s">
        <v>155</v>
      </c>
      <c r="C42" s="238">
        <v>0</v>
      </c>
      <c r="D42" s="238">
        <v>6500000</v>
      </c>
      <c r="E42" s="238">
        <v>6500000</v>
      </c>
      <c r="F42" s="111">
        <f>E42/D42*100</f>
        <v>100</v>
      </c>
    </row>
    <row r="43" spans="1:9" ht="21.75" customHeight="1" x14ac:dyDescent="0.25">
      <c r="A43" s="126"/>
      <c r="B43" s="126" t="s">
        <v>156</v>
      </c>
      <c r="C43" s="239">
        <f>C42</f>
        <v>0</v>
      </c>
      <c r="D43" s="239">
        <f t="shared" ref="D43" si="3">D42</f>
        <v>6500000</v>
      </c>
      <c r="E43" s="239">
        <f t="shared" ref="E43" si="4">E42</f>
        <v>6500000</v>
      </c>
      <c r="F43" s="240">
        <f>E43/D43*100</f>
        <v>100</v>
      </c>
    </row>
    <row r="44" spans="1:9" ht="13.35" customHeight="1" x14ac:dyDescent="0.25">
      <c r="A44" s="128"/>
      <c r="B44" s="128"/>
      <c r="C44" s="236"/>
      <c r="D44" s="236"/>
      <c r="E44" s="236"/>
    </row>
    <row r="45" spans="1:9" ht="37.5" customHeight="1" x14ac:dyDescent="0.3">
      <c r="A45" s="345" t="s">
        <v>157</v>
      </c>
      <c r="B45" s="345"/>
      <c r="C45" s="241">
        <f>C39+C43</f>
        <v>17336949</v>
      </c>
      <c r="D45" s="241">
        <f>D39+D43</f>
        <v>26755726</v>
      </c>
      <c r="E45" s="241">
        <f>E39+E43</f>
        <v>26755726</v>
      </c>
      <c r="F45" s="241">
        <f>E45/D45*100</f>
        <v>100</v>
      </c>
      <c r="G45" s="128" t="s">
        <v>158</v>
      </c>
    </row>
  </sheetData>
  <mergeCells count="4">
    <mergeCell ref="A2:E2"/>
    <mergeCell ref="A35:F35"/>
    <mergeCell ref="A41:E41"/>
    <mergeCell ref="A45:B45"/>
  </mergeCells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F1"/>
    </sheetView>
  </sheetViews>
  <sheetFormatPr defaultRowHeight="12.75" x14ac:dyDescent="0.2"/>
  <cols>
    <col min="1" max="1" width="3.7109375" style="1" customWidth="1"/>
    <col min="2" max="2" width="46.5703125" style="8" customWidth="1"/>
    <col min="3" max="4" width="10" style="1" customWidth="1"/>
    <col min="5" max="6" width="9.5703125" style="1" customWidth="1"/>
    <col min="7" max="8" width="9.140625" style="1"/>
    <col min="9" max="9" width="9.42578125" style="1" customWidth="1"/>
    <col min="10" max="16384" width="9.140625" style="1"/>
  </cols>
  <sheetData>
    <row r="1" spans="1:8" ht="13.5" customHeight="1" x14ac:dyDescent="0.25">
      <c r="A1" s="347" t="s">
        <v>322</v>
      </c>
      <c r="B1" s="347"/>
      <c r="C1" s="347"/>
      <c r="D1" s="347"/>
      <c r="E1" s="347"/>
      <c r="F1" s="347"/>
      <c r="G1" s="18"/>
      <c r="H1" s="19"/>
    </row>
    <row r="2" spans="1:8" x14ac:dyDescent="0.2">
      <c r="A2" s="18"/>
      <c r="C2" s="19"/>
      <c r="D2" s="19"/>
      <c r="E2" s="19"/>
      <c r="F2" s="19"/>
      <c r="G2" s="18"/>
      <c r="H2" s="19"/>
    </row>
    <row r="3" spans="1:8" x14ac:dyDescent="0.2">
      <c r="A3" s="346" t="s">
        <v>134</v>
      </c>
      <c r="B3" s="346"/>
      <c r="C3" s="346"/>
      <c r="D3" s="346"/>
      <c r="E3" s="346"/>
      <c r="F3" s="346"/>
      <c r="G3" s="50"/>
      <c r="H3" s="50"/>
    </row>
    <row r="4" spans="1:8" x14ac:dyDescent="0.2">
      <c r="A4" s="346" t="s">
        <v>137</v>
      </c>
      <c r="B4" s="346"/>
      <c r="C4" s="346"/>
      <c r="D4" s="346"/>
      <c r="E4" s="346"/>
      <c r="F4" s="346"/>
      <c r="G4" s="2"/>
      <c r="H4" s="2"/>
    </row>
    <row r="5" spans="1:8" ht="38.25" x14ac:dyDescent="0.2">
      <c r="A5" s="2"/>
      <c r="B5" s="129"/>
      <c r="C5" s="129" t="s">
        <v>147</v>
      </c>
      <c r="D5" s="129" t="s">
        <v>151</v>
      </c>
      <c r="E5" s="206" t="s">
        <v>144</v>
      </c>
      <c r="F5" s="129" t="s">
        <v>145</v>
      </c>
      <c r="G5" s="2"/>
      <c r="H5" s="2"/>
    </row>
    <row r="6" spans="1:8" s="22" customFormat="1" ht="15" customHeight="1" x14ac:dyDescent="0.2">
      <c r="A6" s="20" t="s">
        <v>2</v>
      </c>
      <c r="B6" s="130" t="s">
        <v>92</v>
      </c>
      <c r="C6" s="20"/>
      <c r="D6" s="20"/>
      <c r="E6" s="20"/>
      <c r="F6" s="20"/>
      <c r="G6" s="20"/>
      <c r="H6" s="20"/>
    </row>
    <row r="7" spans="1:8" s="22" customFormat="1" ht="15" customHeight="1" x14ac:dyDescent="0.2">
      <c r="A7" s="131" t="s">
        <v>14</v>
      </c>
      <c r="B7" s="9" t="s">
        <v>93</v>
      </c>
      <c r="C7" s="48">
        <v>0</v>
      </c>
      <c r="D7" s="48">
        <v>0</v>
      </c>
      <c r="E7" s="48">
        <v>0</v>
      </c>
      <c r="F7" s="207" t="e">
        <f>E7/D7*100</f>
        <v>#DIV/0!</v>
      </c>
      <c r="G7" s="20"/>
      <c r="H7" s="20"/>
    </row>
    <row r="8" spans="1:8" s="7" customFormat="1" ht="15" customHeight="1" x14ac:dyDescent="0.2">
      <c r="A8" s="131" t="s">
        <v>15</v>
      </c>
      <c r="B8" s="9" t="s">
        <v>116</v>
      </c>
      <c r="C8" s="48">
        <v>480000</v>
      </c>
      <c r="D8" s="48">
        <v>0</v>
      </c>
      <c r="E8" s="48">
        <v>0</v>
      </c>
      <c r="F8" s="207" t="e">
        <f t="shared" ref="F8:F40" si="0">E8/D8*100</f>
        <v>#DIV/0!</v>
      </c>
      <c r="G8" s="132"/>
      <c r="H8" s="15"/>
    </row>
    <row r="9" spans="1:8" s="3" customFormat="1" ht="15" customHeight="1" x14ac:dyDescent="0.2">
      <c r="B9" s="5" t="s">
        <v>3</v>
      </c>
      <c r="C9" s="25">
        <f>SUM(C7:C8)</f>
        <v>480000</v>
      </c>
      <c r="D9" s="25">
        <f>SUM(D7:D8)</f>
        <v>0</v>
      </c>
      <c r="E9" s="25">
        <f>SUM(E7:E8)</f>
        <v>0</v>
      </c>
      <c r="F9" s="208" t="e">
        <f t="shared" si="0"/>
        <v>#DIV/0!</v>
      </c>
      <c r="G9" s="21"/>
      <c r="H9" s="13"/>
    </row>
    <row r="10" spans="1:8" ht="15" customHeight="1" x14ac:dyDescent="0.2">
      <c r="C10" s="19"/>
      <c r="D10" s="19"/>
      <c r="E10" s="19"/>
      <c r="F10" s="209"/>
      <c r="G10" s="23"/>
      <c r="H10" s="17"/>
    </row>
    <row r="11" spans="1:8" s="3" customFormat="1" ht="25.5" customHeight="1" x14ac:dyDescent="0.2">
      <c r="A11" s="133" t="s">
        <v>16</v>
      </c>
      <c r="B11" s="130" t="s">
        <v>45</v>
      </c>
      <c r="C11" s="14"/>
      <c r="D11" s="14"/>
      <c r="E11" s="14"/>
      <c r="F11" s="210"/>
      <c r="H11" s="14"/>
    </row>
    <row r="12" spans="1:8" ht="25.5" x14ac:dyDescent="0.2">
      <c r="A12" s="131" t="s">
        <v>14</v>
      </c>
      <c r="B12" s="9" t="s">
        <v>301</v>
      </c>
      <c r="C12" s="48">
        <v>0</v>
      </c>
      <c r="D12" s="48">
        <v>6500000</v>
      </c>
      <c r="E12" s="48">
        <v>6500000</v>
      </c>
      <c r="F12" s="207">
        <f t="shared" si="0"/>
        <v>100</v>
      </c>
      <c r="G12" s="23"/>
      <c r="H12" s="17"/>
    </row>
    <row r="13" spans="1:8" ht="15" customHeight="1" x14ac:dyDescent="0.2">
      <c r="A13" s="10" t="s">
        <v>15</v>
      </c>
      <c r="B13" s="9"/>
      <c r="C13" s="48"/>
      <c r="D13" s="48"/>
      <c r="E13" s="48"/>
      <c r="F13" s="207" t="e">
        <f t="shared" si="0"/>
        <v>#DIV/0!</v>
      </c>
      <c r="G13" s="23"/>
      <c r="H13" s="17"/>
    </row>
    <row r="14" spans="1:8" s="3" customFormat="1" ht="15" customHeight="1" x14ac:dyDescent="0.2">
      <c r="B14" s="5" t="s">
        <v>3</v>
      </c>
      <c r="C14" s="25">
        <f>SUM(C12:C13)</f>
        <v>0</v>
      </c>
      <c r="D14" s="25">
        <f>SUM(D12:D13)</f>
        <v>6500000</v>
      </c>
      <c r="E14" s="25">
        <f>SUM(E12:E13)</f>
        <v>6500000</v>
      </c>
      <c r="F14" s="208">
        <f t="shared" si="0"/>
        <v>100</v>
      </c>
      <c r="H14" s="13"/>
    </row>
    <row r="15" spans="1:8" ht="15" customHeight="1" x14ac:dyDescent="0.2">
      <c r="B15" s="134"/>
      <c r="C15" s="4"/>
      <c r="D15" s="4"/>
      <c r="E15" s="4"/>
      <c r="F15" s="211"/>
      <c r="H15" s="4"/>
    </row>
    <row r="16" spans="1:8" s="3" customFormat="1" ht="15" customHeight="1" x14ac:dyDescent="0.2">
      <c r="A16" s="3" t="s">
        <v>19</v>
      </c>
      <c r="B16" s="130" t="s">
        <v>33</v>
      </c>
      <c r="C16" s="14"/>
      <c r="D16" s="14"/>
      <c r="E16" s="14"/>
      <c r="F16" s="210"/>
      <c r="H16" s="14"/>
    </row>
    <row r="17" spans="1:8" s="3" customFormat="1" ht="28.5" customHeight="1" x14ac:dyDescent="0.2">
      <c r="A17" s="135" t="s">
        <v>14</v>
      </c>
      <c r="B17" s="136" t="s">
        <v>94</v>
      </c>
      <c r="C17" s="14"/>
      <c r="D17" s="14"/>
      <c r="E17" s="14"/>
      <c r="F17" s="210"/>
      <c r="H17" s="14"/>
    </row>
    <row r="18" spans="1:8" s="6" customFormat="1" ht="15" customHeight="1" x14ac:dyDescent="0.25">
      <c r="A18" s="12" t="s">
        <v>14</v>
      </c>
      <c r="B18" s="137"/>
      <c r="C18" s="49"/>
      <c r="D18" s="49"/>
      <c r="E18" s="49"/>
      <c r="F18" s="212" t="e">
        <f t="shared" si="0"/>
        <v>#DIV/0!</v>
      </c>
      <c r="G18" s="138"/>
      <c r="H18" s="139"/>
    </row>
    <row r="19" spans="1:8" s="3" customFormat="1" ht="15" customHeight="1" x14ac:dyDescent="0.2">
      <c r="B19" s="136" t="s">
        <v>3</v>
      </c>
      <c r="C19" s="16">
        <f>SUM(C18:C18)</f>
        <v>0</v>
      </c>
      <c r="D19" s="16">
        <f>SUM(D18:D18)</f>
        <v>0</v>
      </c>
      <c r="E19" s="16">
        <f>SUM(E18:E18)</f>
        <v>0</v>
      </c>
      <c r="F19" s="213" t="e">
        <f t="shared" si="0"/>
        <v>#DIV/0!</v>
      </c>
      <c r="H19" s="14"/>
    </row>
    <row r="20" spans="1:8" s="3" customFormat="1" ht="15" customHeight="1" x14ac:dyDescent="0.2">
      <c r="A20" s="7" t="s">
        <v>15</v>
      </c>
      <c r="B20" s="136" t="s">
        <v>95</v>
      </c>
      <c r="C20" s="14"/>
      <c r="D20" s="14"/>
      <c r="E20" s="14"/>
      <c r="F20" s="210"/>
      <c r="H20" s="14"/>
    </row>
    <row r="21" spans="1:8" ht="15" customHeight="1" x14ac:dyDescent="0.2">
      <c r="A21" s="131" t="s">
        <v>14</v>
      </c>
      <c r="B21" s="9" t="s">
        <v>118</v>
      </c>
      <c r="C21" s="48">
        <v>360000</v>
      </c>
      <c r="D21" s="48">
        <v>360000</v>
      </c>
      <c r="E21" s="48">
        <v>0</v>
      </c>
      <c r="F21" s="207">
        <f t="shared" si="0"/>
        <v>0</v>
      </c>
      <c r="G21" s="23"/>
      <c r="H21" s="17"/>
    </row>
    <row r="22" spans="1:8" s="6" customFormat="1" ht="15" customHeight="1" x14ac:dyDescent="0.25">
      <c r="A22" s="165" t="s">
        <v>15</v>
      </c>
      <c r="B22" s="166" t="s">
        <v>123</v>
      </c>
      <c r="C22" s="167">
        <v>300000</v>
      </c>
      <c r="D22" s="167">
        <v>300000</v>
      </c>
      <c r="E22" s="167">
        <v>315000</v>
      </c>
      <c r="F22" s="214">
        <f t="shared" si="0"/>
        <v>105</v>
      </c>
      <c r="G22" s="138"/>
      <c r="H22" s="139"/>
    </row>
    <row r="23" spans="1:8" s="3" customFormat="1" ht="15" customHeight="1" x14ac:dyDescent="0.2">
      <c r="B23" s="140" t="s">
        <v>3</v>
      </c>
      <c r="C23" s="141">
        <f>SUM(C21:C22)</f>
        <v>660000</v>
      </c>
      <c r="D23" s="141">
        <f>SUM(D21:D22)</f>
        <v>660000</v>
      </c>
      <c r="E23" s="141">
        <f>SUM(E21:E22)</f>
        <v>315000</v>
      </c>
      <c r="F23" s="215">
        <f t="shared" si="0"/>
        <v>47.727272727272727</v>
      </c>
      <c r="H23" s="13"/>
    </row>
    <row r="24" spans="1:8" s="3" customFormat="1" ht="15" customHeight="1" x14ac:dyDescent="0.2">
      <c r="B24" s="5" t="s">
        <v>3</v>
      </c>
      <c r="C24" s="25">
        <f>C19+C23</f>
        <v>660000</v>
      </c>
      <c r="D24" s="25">
        <f>D19+D23</f>
        <v>660000</v>
      </c>
      <c r="E24" s="25">
        <f>E19+E23</f>
        <v>315000</v>
      </c>
      <c r="F24" s="208">
        <f t="shared" si="0"/>
        <v>47.727272727272727</v>
      </c>
      <c r="H24" s="13"/>
    </row>
    <row r="25" spans="1:8" s="3" customFormat="1" ht="15" customHeight="1" x14ac:dyDescent="0.2">
      <c r="B25" s="130"/>
      <c r="C25" s="14"/>
      <c r="D25" s="14"/>
      <c r="E25" s="14"/>
      <c r="F25" s="210"/>
      <c r="H25" s="14"/>
    </row>
    <row r="26" spans="1:8" s="3" customFormat="1" ht="30" customHeight="1" x14ac:dyDescent="0.2">
      <c r="B26" s="5" t="s">
        <v>96</v>
      </c>
      <c r="C26" s="25">
        <f>C9+C14+C24</f>
        <v>1140000</v>
      </c>
      <c r="D26" s="25">
        <f>D9+D14+D24</f>
        <v>7160000</v>
      </c>
      <c r="E26" s="25">
        <f>E9+E14+E24</f>
        <v>6815000</v>
      </c>
      <c r="F26" s="208">
        <f t="shared" si="0"/>
        <v>95.181564245810051</v>
      </c>
      <c r="H26" s="13"/>
    </row>
    <row r="27" spans="1:8" s="3" customFormat="1" ht="15" customHeight="1" x14ac:dyDescent="0.2">
      <c r="B27" s="5"/>
      <c r="C27" s="25"/>
      <c r="D27" s="25"/>
      <c r="E27" s="25"/>
      <c r="F27" s="208"/>
      <c r="H27" s="13"/>
    </row>
    <row r="28" spans="1:8" s="3" customFormat="1" ht="15" customHeight="1" x14ac:dyDescent="0.2">
      <c r="A28" s="3" t="s">
        <v>20</v>
      </c>
      <c r="B28" s="130" t="s">
        <v>97</v>
      </c>
      <c r="C28" s="14"/>
      <c r="D28" s="14"/>
      <c r="E28" s="14"/>
      <c r="F28" s="210"/>
      <c r="H28" s="14"/>
    </row>
    <row r="29" spans="1:8" s="6" customFormat="1" ht="15" customHeight="1" x14ac:dyDescent="0.25">
      <c r="A29" s="10" t="s">
        <v>14</v>
      </c>
      <c r="B29" s="9" t="s">
        <v>126</v>
      </c>
      <c r="C29" s="48">
        <v>2713000</v>
      </c>
      <c r="D29" s="48">
        <v>2713000</v>
      </c>
      <c r="E29" s="48">
        <v>2713000</v>
      </c>
      <c r="F29" s="207">
        <f t="shared" si="0"/>
        <v>100</v>
      </c>
      <c r="G29" s="138"/>
      <c r="H29" s="139"/>
    </row>
    <row r="30" spans="1:8" s="6" customFormat="1" ht="15" customHeight="1" x14ac:dyDescent="0.25">
      <c r="A30" s="165" t="s">
        <v>15</v>
      </c>
      <c r="B30" s="166" t="s">
        <v>127</v>
      </c>
      <c r="C30" s="167">
        <v>500000</v>
      </c>
      <c r="D30" s="167">
        <v>500000</v>
      </c>
      <c r="E30" s="167">
        <v>500000</v>
      </c>
      <c r="F30" s="214">
        <f t="shared" si="0"/>
        <v>100</v>
      </c>
      <c r="G30" s="138"/>
      <c r="H30" s="139"/>
    </row>
    <row r="31" spans="1:8" s="6" customFormat="1" ht="15" customHeight="1" x14ac:dyDescent="0.25">
      <c r="A31" s="165" t="s">
        <v>17</v>
      </c>
      <c r="B31" s="166" t="s">
        <v>139</v>
      </c>
      <c r="C31" s="167">
        <v>1016000</v>
      </c>
      <c r="D31" s="167">
        <v>1016000</v>
      </c>
      <c r="E31" s="167">
        <v>1016000</v>
      </c>
      <c r="F31" s="214">
        <f t="shared" si="0"/>
        <v>100</v>
      </c>
      <c r="G31" s="138"/>
      <c r="H31" s="139"/>
    </row>
    <row r="32" spans="1:8" s="3" customFormat="1" ht="15" customHeight="1" x14ac:dyDescent="0.2">
      <c r="B32" s="136" t="s">
        <v>3</v>
      </c>
      <c r="C32" s="16">
        <f>SUM(C29:C31)</f>
        <v>4229000</v>
      </c>
      <c r="D32" s="16">
        <f>SUM(D29:D31)</f>
        <v>4229000</v>
      </c>
      <c r="E32" s="16">
        <f>SUM(E29:E31)</f>
        <v>4229000</v>
      </c>
      <c r="F32" s="213">
        <f t="shared" si="0"/>
        <v>100</v>
      </c>
      <c r="H32" s="14"/>
    </row>
    <row r="33" spans="2:8" ht="15" customHeight="1" x14ac:dyDescent="0.2">
      <c r="C33" s="17"/>
      <c r="D33" s="17"/>
      <c r="E33" s="17"/>
      <c r="F33" s="216"/>
      <c r="G33" s="23"/>
      <c r="H33" s="17"/>
    </row>
    <row r="34" spans="2:8" s="3" customFormat="1" ht="15" customHeight="1" x14ac:dyDescent="0.2">
      <c r="B34" s="130" t="s">
        <v>98</v>
      </c>
      <c r="C34" s="14">
        <f>C32</f>
        <v>4229000</v>
      </c>
      <c r="D34" s="14">
        <f>D32</f>
        <v>4229000</v>
      </c>
      <c r="E34" s="14">
        <f>E32</f>
        <v>4229000</v>
      </c>
      <c r="F34" s="210">
        <f t="shared" si="0"/>
        <v>100</v>
      </c>
      <c r="H34" s="14"/>
    </row>
    <row r="35" spans="2:8" s="3" customFormat="1" ht="15" customHeight="1" x14ac:dyDescent="0.2">
      <c r="B35" s="130"/>
      <c r="C35" s="14"/>
      <c r="D35" s="14"/>
      <c r="E35" s="14"/>
      <c r="F35" s="210"/>
      <c r="H35" s="14"/>
    </row>
    <row r="36" spans="2:8" ht="15" customHeight="1" x14ac:dyDescent="0.2">
      <c r="B36" s="5" t="s">
        <v>4</v>
      </c>
      <c r="C36" s="13">
        <f>C26+C34</f>
        <v>5369000</v>
      </c>
      <c r="D36" s="13">
        <f>D26+D34</f>
        <v>11389000</v>
      </c>
      <c r="E36" s="13">
        <f>E26+E34</f>
        <v>11044000</v>
      </c>
      <c r="F36" s="217">
        <f t="shared" si="0"/>
        <v>96.970761260865743</v>
      </c>
      <c r="G36" s="23"/>
      <c r="H36" s="17"/>
    </row>
    <row r="37" spans="2:8" x14ac:dyDescent="0.2">
      <c r="C37" s="17"/>
      <c r="D37" s="17"/>
      <c r="E37" s="17"/>
      <c r="F37" s="216"/>
      <c r="G37" s="23"/>
      <c r="H37" s="17"/>
    </row>
    <row r="38" spans="2:8" x14ac:dyDescent="0.2">
      <c r="B38" s="24" t="s">
        <v>99</v>
      </c>
      <c r="C38" s="17"/>
      <c r="D38" s="17"/>
      <c r="E38" s="17"/>
      <c r="F38" s="216"/>
      <c r="G38" s="23"/>
      <c r="H38" s="17"/>
    </row>
    <row r="39" spans="2:8" x14ac:dyDescent="0.2">
      <c r="B39" s="142" t="s">
        <v>100</v>
      </c>
      <c r="C39" s="143">
        <f>C36-C40</f>
        <v>3553000</v>
      </c>
      <c r="D39" s="143">
        <f>D36-D40</f>
        <v>9573000</v>
      </c>
      <c r="E39" s="143">
        <f>E36-E40</f>
        <v>9213000</v>
      </c>
      <c r="F39" s="218">
        <f t="shared" si="0"/>
        <v>96.239423378251331</v>
      </c>
      <c r="G39" s="23"/>
      <c r="H39" s="17"/>
    </row>
    <row r="40" spans="2:8" x14ac:dyDescent="0.2">
      <c r="B40" s="11" t="s">
        <v>101</v>
      </c>
      <c r="C40" s="144">
        <f>C18+C22+C31+C30</f>
        <v>1816000</v>
      </c>
      <c r="D40" s="144">
        <f>D18+D22+D31+D30</f>
        <v>1816000</v>
      </c>
      <c r="E40" s="144">
        <f>E18+E22+E31+E30</f>
        <v>1831000</v>
      </c>
      <c r="F40" s="219">
        <f t="shared" si="0"/>
        <v>100.82599118942733</v>
      </c>
      <c r="G40" s="23"/>
      <c r="H40" s="17"/>
    </row>
    <row r="41" spans="2:8" x14ac:dyDescent="0.2">
      <c r="C41" s="17"/>
      <c r="D41" s="17"/>
      <c r="E41" s="17"/>
      <c r="F41" s="216"/>
      <c r="G41" s="23"/>
      <c r="H41" s="17"/>
    </row>
    <row r="42" spans="2:8" x14ac:dyDescent="0.2">
      <c r="C42" s="17"/>
      <c r="D42" s="17"/>
      <c r="E42" s="17"/>
      <c r="F42" s="216"/>
      <c r="G42" s="23"/>
      <c r="H42" s="17"/>
    </row>
  </sheetData>
  <mergeCells count="3">
    <mergeCell ref="A3:F3"/>
    <mergeCell ref="A4:F4"/>
    <mergeCell ref="A1:F1"/>
  </mergeCells>
  <pageMargins left="0.15748031496062992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>
      <selection sqref="A1:F1"/>
    </sheetView>
  </sheetViews>
  <sheetFormatPr defaultRowHeight="12.75" x14ac:dyDescent="0.2"/>
  <cols>
    <col min="1" max="1" width="4.42578125" style="1" customWidth="1"/>
    <col min="2" max="2" width="47.5703125" style="18" customWidth="1"/>
    <col min="3" max="3" width="10.5703125" style="4" customWidth="1"/>
    <col min="4" max="4" width="10.42578125" style="4" customWidth="1"/>
    <col min="5" max="5" width="8.85546875" style="4" customWidth="1"/>
    <col min="6" max="6" width="8.42578125" style="1" customWidth="1"/>
    <col min="7" max="7" width="4" style="1" customWidth="1"/>
    <col min="8" max="16384" width="9.140625" style="1"/>
  </cols>
  <sheetData>
    <row r="1" spans="1:6" ht="13.5" customHeight="1" x14ac:dyDescent="0.25">
      <c r="A1" s="347" t="s">
        <v>319</v>
      </c>
      <c r="B1" s="347"/>
      <c r="C1" s="347"/>
      <c r="D1" s="347"/>
      <c r="E1" s="347"/>
      <c r="F1" s="347"/>
    </row>
    <row r="2" spans="1:6" ht="24.75" customHeight="1" x14ac:dyDescent="0.2">
      <c r="A2" s="346" t="s">
        <v>318</v>
      </c>
      <c r="B2" s="346"/>
      <c r="C2" s="346"/>
      <c r="D2" s="346"/>
      <c r="E2" s="346"/>
      <c r="F2" s="346"/>
    </row>
    <row r="3" spans="1:6" ht="38.25" x14ac:dyDescent="0.2">
      <c r="A3" s="193"/>
      <c r="B3" s="193"/>
      <c r="C3" s="129" t="s">
        <v>147</v>
      </c>
      <c r="D3" s="129" t="s">
        <v>151</v>
      </c>
      <c r="E3" s="206" t="s">
        <v>144</v>
      </c>
      <c r="F3" s="206" t="s">
        <v>145</v>
      </c>
    </row>
    <row r="4" spans="1:6" x14ac:dyDescent="0.2">
      <c r="A4" s="3" t="s">
        <v>2</v>
      </c>
      <c r="B4" s="5" t="s">
        <v>102</v>
      </c>
      <c r="C4" s="14"/>
      <c r="D4" s="14"/>
      <c r="E4" s="14"/>
    </row>
    <row r="5" spans="1:6" s="46" customFormat="1" ht="13.5" customHeight="1" x14ac:dyDescent="0.2">
      <c r="A5" s="145" t="s">
        <v>14</v>
      </c>
      <c r="B5" s="147" t="s">
        <v>104</v>
      </c>
      <c r="C5" s="148">
        <v>500000</v>
      </c>
      <c r="D5" s="148">
        <v>500000</v>
      </c>
      <c r="E5" s="148">
        <v>0</v>
      </c>
      <c r="F5" s="222">
        <f t="shared" ref="F5:F14" si="0">E5/D5*100</f>
        <v>0</v>
      </c>
    </row>
    <row r="6" spans="1:6" s="46" customFormat="1" ht="15.75" customHeight="1" x14ac:dyDescent="0.2">
      <c r="A6" s="145" t="s">
        <v>15</v>
      </c>
      <c r="B6" s="147" t="s">
        <v>117</v>
      </c>
      <c r="C6" s="148">
        <v>150000</v>
      </c>
      <c r="D6" s="148">
        <v>150000</v>
      </c>
      <c r="E6" s="148">
        <f>292100+306663</f>
        <v>598763</v>
      </c>
      <c r="F6" s="222">
        <f t="shared" si="0"/>
        <v>399.17533333333336</v>
      </c>
    </row>
    <row r="7" spans="1:6" s="46" customFormat="1" ht="15.75" customHeight="1" x14ac:dyDescent="0.2">
      <c r="A7" s="145" t="s">
        <v>17</v>
      </c>
      <c r="B7" s="147" t="s">
        <v>136</v>
      </c>
      <c r="C7" s="148">
        <v>229000</v>
      </c>
      <c r="D7" s="148">
        <v>229000</v>
      </c>
      <c r="E7" s="148">
        <v>0</v>
      </c>
      <c r="F7" s="222">
        <f t="shared" si="0"/>
        <v>0</v>
      </c>
    </row>
    <row r="8" spans="1:6" s="46" customFormat="1" ht="15.75" customHeight="1" x14ac:dyDescent="0.2">
      <c r="A8" s="145" t="s">
        <v>18</v>
      </c>
      <c r="B8" s="147" t="s">
        <v>143</v>
      </c>
      <c r="C8" s="148">
        <v>0</v>
      </c>
      <c r="D8" s="148">
        <v>635000</v>
      </c>
      <c r="E8" s="148">
        <v>0</v>
      </c>
      <c r="F8" s="222">
        <f t="shared" ref="F8:F9" si="1">E8/D8*100</f>
        <v>0</v>
      </c>
    </row>
    <row r="9" spans="1:6" s="46" customFormat="1" ht="15.75" customHeight="1" x14ac:dyDescent="0.2">
      <c r="A9" s="145" t="s">
        <v>103</v>
      </c>
      <c r="B9" s="147" t="s">
        <v>302</v>
      </c>
      <c r="C9" s="148">
        <v>0</v>
      </c>
      <c r="D9" s="148">
        <v>3175000</v>
      </c>
      <c r="E9" s="148">
        <v>0</v>
      </c>
      <c r="F9" s="222">
        <f t="shared" si="1"/>
        <v>0</v>
      </c>
    </row>
    <row r="10" spans="1:6" s="46" customFormat="1" ht="15.75" customHeight="1" x14ac:dyDescent="0.2">
      <c r="A10" s="145" t="s">
        <v>142</v>
      </c>
      <c r="B10" s="147" t="s">
        <v>302</v>
      </c>
      <c r="C10" s="148">
        <v>0</v>
      </c>
      <c r="D10" s="148">
        <v>1330643</v>
      </c>
      <c r="E10" s="148">
        <v>0</v>
      </c>
      <c r="F10" s="222">
        <f t="shared" si="0"/>
        <v>0</v>
      </c>
    </row>
    <row r="11" spans="1:6" s="46" customFormat="1" ht="15.75" customHeight="1" x14ac:dyDescent="0.2">
      <c r="A11" s="169" t="s">
        <v>150</v>
      </c>
      <c r="B11" s="172" t="s">
        <v>138</v>
      </c>
      <c r="C11" s="173">
        <v>1016000</v>
      </c>
      <c r="D11" s="173">
        <v>1016000</v>
      </c>
      <c r="E11" s="173">
        <v>0</v>
      </c>
      <c r="F11" s="223">
        <f t="shared" si="0"/>
        <v>0</v>
      </c>
    </row>
    <row r="12" spans="1:6" s="46" customFormat="1" ht="15.75" customHeight="1" x14ac:dyDescent="0.2">
      <c r="A12" s="169" t="s">
        <v>303</v>
      </c>
      <c r="B12" s="170" t="s">
        <v>128</v>
      </c>
      <c r="C12" s="171">
        <v>0</v>
      </c>
      <c r="D12" s="171">
        <v>0</v>
      </c>
      <c r="E12" s="171">
        <f>500000-2160</f>
        <v>497840</v>
      </c>
      <c r="F12" s="223" t="e">
        <f t="shared" si="0"/>
        <v>#DIV/0!</v>
      </c>
    </row>
    <row r="13" spans="1:6" s="46" customFormat="1" ht="15.75" customHeight="1" x14ac:dyDescent="0.2">
      <c r="A13" s="169" t="s">
        <v>304</v>
      </c>
      <c r="B13" s="172" t="s">
        <v>141</v>
      </c>
      <c r="C13" s="173">
        <v>0</v>
      </c>
      <c r="D13" s="173">
        <v>250000</v>
      </c>
      <c r="E13" s="173">
        <v>0</v>
      </c>
      <c r="F13" s="223">
        <f t="shared" si="0"/>
        <v>0</v>
      </c>
    </row>
    <row r="14" spans="1:6" x14ac:dyDescent="0.2">
      <c r="A14" s="27"/>
      <c r="B14" s="24" t="s">
        <v>3</v>
      </c>
      <c r="C14" s="149">
        <f>SUM(C5:C13)</f>
        <v>1895000</v>
      </c>
      <c r="D14" s="149">
        <f>SUM(D5:D13)</f>
        <v>7285643</v>
      </c>
      <c r="E14" s="149">
        <f>SUM(E5:E13)</f>
        <v>1096603</v>
      </c>
      <c r="F14" s="224">
        <f t="shared" si="0"/>
        <v>15.051560994685026</v>
      </c>
    </row>
    <row r="15" spans="1:6" x14ac:dyDescent="0.2">
      <c r="A15" s="27"/>
      <c r="B15" s="24"/>
      <c r="C15" s="149"/>
      <c r="D15" s="149"/>
      <c r="E15" s="149"/>
      <c r="F15" s="211"/>
    </row>
    <row r="16" spans="1:6" x14ac:dyDescent="0.2">
      <c r="A16" s="3" t="s">
        <v>13</v>
      </c>
      <c r="B16" s="24" t="s">
        <v>105</v>
      </c>
      <c r="C16" s="14"/>
      <c r="D16" s="14"/>
      <c r="E16" s="14"/>
      <c r="F16" s="211"/>
    </row>
    <row r="17" spans="1:7" s="28" customFormat="1" ht="15.75" x14ac:dyDescent="0.25">
      <c r="A17" s="145" t="s">
        <v>14</v>
      </c>
      <c r="B17" s="47" t="s">
        <v>135</v>
      </c>
      <c r="C17" s="146">
        <v>1500000</v>
      </c>
      <c r="D17" s="146">
        <v>1500000</v>
      </c>
      <c r="E17" s="146">
        <v>1499992</v>
      </c>
      <c r="F17" s="222">
        <f t="shared" ref="F17:F23" si="2">E17/D17*100</f>
        <v>99.999466666666663</v>
      </c>
      <c r="G17" s="46"/>
    </row>
    <row r="18" spans="1:7" s="28" customFormat="1" ht="15.75" x14ac:dyDescent="0.25">
      <c r="A18" s="145" t="s">
        <v>15</v>
      </c>
      <c r="B18" s="47" t="s">
        <v>124</v>
      </c>
      <c r="C18" s="146">
        <v>480000</v>
      </c>
      <c r="D18" s="146">
        <v>480000</v>
      </c>
      <c r="E18" s="146">
        <v>461109</v>
      </c>
      <c r="F18" s="222">
        <f t="shared" si="2"/>
        <v>96.064374999999998</v>
      </c>
      <c r="G18" s="46"/>
    </row>
    <row r="19" spans="1:7" s="28" customFormat="1" ht="15.75" x14ac:dyDescent="0.25">
      <c r="A19" s="145" t="s">
        <v>17</v>
      </c>
      <c r="B19" s="47" t="s">
        <v>125</v>
      </c>
      <c r="C19" s="146">
        <v>520000</v>
      </c>
      <c r="D19" s="146">
        <v>520000</v>
      </c>
      <c r="E19" s="146">
        <v>0</v>
      </c>
      <c r="F19" s="222">
        <f t="shared" si="2"/>
        <v>0</v>
      </c>
      <c r="G19" s="46"/>
    </row>
    <row r="20" spans="1:7" s="28" customFormat="1" ht="15.75" x14ac:dyDescent="0.25">
      <c r="A20" s="145" t="s">
        <v>18</v>
      </c>
      <c r="B20" s="47" t="s">
        <v>302</v>
      </c>
      <c r="C20" s="146">
        <v>0</v>
      </c>
      <c r="D20" s="146">
        <v>1994357</v>
      </c>
      <c r="E20" s="146">
        <v>0</v>
      </c>
      <c r="F20" s="222">
        <f t="shared" si="2"/>
        <v>0</v>
      </c>
      <c r="G20" s="46"/>
    </row>
    <row r="21" spans="1:7" s="28" customFormat="1" ht="15.75" x14ac:dyDescent="0.25">
      <c r="A21" s="145" t="s">
        <v>103</v>
      </c>
      <c r="B21" s="47" t="s">
        <v>305</v>
      </c>
      <c r="C21" s="146">
        <v>0</v>
      </c>
      <c r="D21" s="146">
        <v>0</v>
      </c>
      <c r="E21" s="146">
        <v>292260</v>
      </c>
      <c r="F21" s="222" t="e">
        <f t="shared" si="2"/>
        <v>#DIV/0!</v>
      </c>
      <c r="G21" s="46"/>
    </row>
    <row r="22" spans="1:7" s="28" customFormat="1" ht="15.75" x14ac:dyDescent="0.25">
      <c r="A22" s="169" t="s">
        <v>142</v>
      </c>
      <c r="B22" s="170" t="s">
        <v>128</v>
      </c>
      <c r="C22" s="171">
        <v>500000</v>
      </c>
      <c r="D22" s="171">
        <f>500000-2160</f>
        <v>497840</v>
      </c>
      <c r="E22" s="171">
        <v>0</v>
      </c>
      <c r="F22" s="223">
        <f t="shared" si="2"/>
        <v>0</v>
      </c>
      <c r="G22" s="46"/>
    </row>
    <row r="23" spans="1:7" s="3" customFormat="1" x14ac:dyDescent="0.2">
      <c r="A23" s="1"/>
      <c r="B23" s="5" t="s">
        <v>3</v>
      </c>
      <c r="C23" s="149">
        <f>SUM(C17:C22)</f>
        <v>3000000</v>
      </c>
      <c r="D23" s="149">
        <f>SUM(D17:D22)</f>
        <v>4992197</v>
      </c>
      <c r="E23" s="149">
        <f>SUM(E17:E22)</f>
        <v>2253361</v>
      </c>
      <c r="F23" s="210">
        <f t="shared" si="2"/>
        <v>45.137661835059795</v>
      </c>
    </row>
    <row r="24" spans="1:7" s="3" customFormat="1" x14ac:dyDescent="0.2">
      <c r="A24" s="1"/>
      <c r="B24" s="5"/>
      <c r="C24" s="149"/>
      <c r="D24" s="149"/>
      <c r="E24" s="149"/>
      <c r="F24" s="210"/>
    </row>
    <row r="25" spans="1:7" s="3" customFormat="1" x14ac:dyDescent="0.2">
      <c r="A25" s="3" t="s">
        <v>19</v>
      </c>
      <c r="B25" s="24" t="s">
        <v>63</v>
      </c>
      <c r="C25" s="14"/>
      <c r="D25" s="14"/>
      <c r="E25" s="14"/>
      <c r="F25" s="210"/>
    </row>
    <row r="26" spans="1:7" s="3" customFormat="1" x14ac:dyDescent="0.2">
      <c r="A26" s="7" t="s">
        <v>14</v>
      </c>
      <c r="B26" s="229" t="s">
        <v>106</v>
      </c>
      <c r="C26" s="16"/>
      <c r="D26" s="16"/>
      <c r="E26" s="16"/>
      <c r="F26" s="210"/>
    </row>
    <row r="27" spans="1:7" x14ac:dyDescent="0.2">
      <c r="A27" s="12"/>
      <c r="B27" s="151"/>
      <c r="C27" s="152"/>
      <c r="D27" s="152"/>
      <c r="E27" s="152"/>
      <c r="F27" s="223" t="e">
        <f>E27/D27*100</f>
        <v>#DIV/0!</v>
      </c>
    </row>
    <row r="28" spans="1:7" s="3" customFormat="1" x14ac:dyDescent="0.2">
      <c r="B28" s="150" t="s">
        <v>3</v>
      </c>
      <c r="C28" s="16">
        <f>SUM(C27:C27)</f>
        <v>0</v>
      </c>
      <c r="D28" s="16">
        <f>SUM(D27:D27)</f>
        <v>0</v>
      </c>
      <c r="E28" s="16">
        <f>SUM(E27:E27)</f>
        <v>0</v>
      </c>
      <c r="F28" s="210" t="e">
        <f>E28/D28*100</f>
        <v>#DIV/0!</v>
      </c>
    </row>
    <row r="29" spans="1:7" s="3" customFormat="1" x14ac:dyDescent="0.2">
      <c r="A29" s="7" t="s">
        <v>15</v>
      </c>
      <c r="B29" s="229" t="s">
        <v>107</v>
      </c>
      <c r="C29" s="14"/>
      <c r="D29" s="14"/>
      <c r="E29" s="14"/>
      <c r="F29" s="210"/>
    </row>
    <row r="30" spans="1:7" x14ac:dyDescent="0.2">
      <c r="A30" s="165" t="s">
        <v>14</v>
      </c>
      <c r="B30" s="220" t="s">
        <v>148</v>
      </c>
      <c r="C30" s="221"/>
      <c r="D30" s="221">
        <v>2160</v>
      </c>
      <c r="E30" s="221">
        <v>2160</v>
      </c>
      <c r="F30" s="223">
        <f>E30/D30*100</f>
        <v>100</v>
      </c>
    </row>
    <row r="31" spans="1:7" s="3" customFormat="1" x14ac:dyDescent="0.2">
      <c r="B31" s="150" t="s">
        <v>3</v>
      </c>
      <c r="C31" s="16">
        <f>SUM(C30:C30)</f>
        <v>0</v>
      </c>
      <c r="D31" s="16">
        <f>SUM(D30:D30)</f>
        <v>2160</v>
      </c>
      <c r="E31" s="16">
        <f>SUM(E30:E30)</f>
        <v>2160</v>
      </c>
      <c r="F31" s="210">
        <f>E31/D31*100</f>
        <v>100</v>
      </c>
    </row>
    <row r="32" spans="1:7" s="3" customFormat="1" x14ac:dyDescent="0.2">
      <c r="A32" s="7" t="s">
        <v>17</v>
      </c>
      <c r="B32" s="229" t="s">
        <v>109</v>
      </c>
      <c r="C32" s="14"/>
      <c r="D32" s="14"/>
      <c r="E32" s="14"/>
      <c r="F32" s="210"/>
    </row>
    <row r="33" spans="1:7" x14ac:dyDescent="0.2">
      <c r="A33" s="10" t="s">
        <v>14</v>
      </c>
      <c r="B33" s="153" t="s">
        <v>108</v>
      </c>
      <c r="C33" s="154">
        <v>174000</v>
      </c>
      <c r="D33" s="154">
        <v>174000</v>
      </c>
      <c r="E33" s="154">
        <v>174000</v>
      </c>
      <c r="F33" s="222">
        <f>E33/D33*100</f>
        <v>100</v>
      </c>
    </row>
    <row r="34" spans="1:7" x14ac:dyDescent="0.2">
      <c r="A34" s="165" t="s">
        <v>15</v>
      </c>
      <c r="B34" s="220" t="s">
        <v>149</v>
      </c>
      <c r="C34" s="221">
        <v>0</v>
      </c>
      <c r="D34" s="221">
        <v>76200</v>
      </c>
      <c r="E34" s="221">
        <v>76200</v>
      </c>
      <c r="F34" s="223">
        <f>E34/D34*100</f>
        <v>100</v>
      </c>
    </row>
    <row r="35" spans="1:7" s="3" customFormat="1" x14ac:dyDescent="0.2">
      <c r="B35" s="150" t="s">
        <v>3</v>
      </c>
      <c r="C35" s="16">
        <f>SUM(C33:C34)</f>
        <v>174000</v>
      </c>
      <c r="D35" s="16">
        <f>SUM(D33:D34)</f>
        <v>250200</v>
      </c>
      <c r="E35" s="16">
        <f>SUM(E33:E34)</f>
        <v>250200</v>
      </c>
      <c r="F35" s="210">
        <f>E35/D35*100</f>
        <v>100</v>
      </c>
    </row>
    <row r="36" spans="1:7" ht="12.75" customHeight="1" x14ac:dyDescent="0.2">
      <c r="A36" s="155" t="s">
        <v>18</v>
      </c>
      <c r="B36" s="156" t="s">
        <v>110</v>
      </c>
      <c r="C36" s="26"/>
      <c r="D36" s="26"/>
      <c r="E36" s="26"/>
      <c r="F36" s="211"/>
    </row>
    <row r="37" spans="1:7" s="28" customFormat="1" ht="15.95" customHeight="1" x14ac:dyDescent="0.25">
      <c r="A37" s="157" t="s">
        <v>111</v>
      </c>
      <c r="B37" s="158" t="s">
        <v>112</v>
      </c>
      <c r="C37" s="159">
        <v>300000</v>
      </c>
      <c r="D37" s="159">
        <f>300000-250000-50000</f>
        <v>0</v>
      </c>
      <c r="E37" s="159">
        <f>300000-250000-50000</f>
        <v>0</v>
      </c>
      <c r="F37" s="223" t="e">
        <f>E37/D37*100</f>
        <v>#DIV/0!</v>
      </c>
      <c r="G37" s="46"/>
    </row>
    <row r="38" spans="1:7" ht="15" customHeight="1" x14ac:dyDescent="0.2">
      <c r="A38" s="193"/>
      <c r="B38" s="156" t="s">
        <v>3</v>
      </c>
      <c r="C38" s="15">
        <f>SUM(C37:C37)</f>
        <v>300000</v>
      </c>
      <c r="D38" s="15">
        <f>SUM(D37:D37)</f>
        <v>0</v>
      </c>
      <c r="E38" s="15">
        <f>SUM(E37:E37)</f>
        <v>0</v>
      </c>
      <c r="F38" s="211" t="e">
        <f>E38/D38*100</f>
        <v>#DIV/0!</v>
      </c>
    </row>
    <row r="39" spans="1:7" s="3" customFormat="1" x14ac:dyDescent="0.2">
      <c r="A39" s="1"/>
      <c r="B39" s="5" t="s">
        <v>3</v>
      </c>
      <c r="C39" s="149">
        <f>C38+C35+C31+C28</f>
        <v>474000</v>
      </c>
      <c r="D39" s="149">
        <f>D38+D35+D31+D28</f>
        <v>252360</v>
      </c>
      <c r="E39" s="149">
        <f>E38+E35+E31+E28</f>
        <v>252360</v>
      </c>
      <c r="F39" s="210">
        <f>E39/D39*100</f>
        <v>100</v>
      </c>
    </row>
    <row r="40" spans="1:7" s="3" customFormat="1" ht="9.75" customHeight="1" x14ac:dyDescent="0.2">
      <c r="B40" s="24"/>
      <c r="C40" s="14"/>
      <c r="D40" s="14"/>
      <c r="E40" s="14"/>
      <c r="F40" s="210"/>
    </row>
    <row r="41" spans="1:7" s="3" customFormat="1" ht="27" customHeight="1" x14ac:dyDescent="0.2">
      <c r="B41" s="5" t="s">
        <v>113</v>
      </c>
      <c r="C41" s="14">
        <f>C39+C23+C14</f>
        <v>5369000</v>
      </c>
      <c r="D41" s="14">
        <f>D39+D23+D14</f>
        <v>12530200</v>
      </c>
      <c r="E41" s="14">
        <f>E39+E23+E14</f>
        <v>3602324</v>
      </c>
      <c r="F41" s="210">
        <f t="shared" ref="F41:F46" si="3">E41/D41*100</f>
        <v>28.749134092033646</v>
      </c>
    </row>
    <row r="42" spans="1:7" s="3" customFormat="1" ht="9.75" customHeight="1" x14ac:dyDescent="0.2">
      <c r="B42" s="5"/>
      <c r="C42" s="14"/>
      <c r="D42" s="14"/>
      <c r="E42" s="14"/>
      <c r="F42" s="210" t="e">
        <f t="shared" si="3"/>
        <v>#DIV/0!</v>
      </c>
    </row>
    <row r="43" spans="1:7" s="3" customFormat="1" ht="15" customHeight="1" x14ac:dyDescent="0.2">
      <c r="A43" s="3" t="s">
        <v>20</v>
      </c>
      <c r="B43" s="130" t="s">
        <v>114</v>
      </c>
      <c r="C43" s="14"/>
      <c r="D43" s="14"/>
      <c r="E43" s="14"/>
      <c r="F43" s="210" t="e">
        <f t="shared" si="3"/>
        <v>#DIV/0!</v>
      </c>
      <c r="G43" s="14"/>
    </row>
    <row r="44" spans="1:7" s="6" customFormat="1" ht="15" customHeight="1" x14ac:dyDescent="0.25">
      <c r="A44" s="10"/>
      <c r="B44" s="9"/>
      <c r="C44" s="48"/>
      <c r="D44" s="48"/>
      <c r="E44" s="48"/>
      <c r="F44" s="225"/>
      <c r="G44" s="139"/>
    </row>
    <row r="45" spans="1:7" s="3" customFormat="1" ht="15" customHeight="1" x14ac:dyDescent="0.2">
      <c r="B45" s="130" t="s">
        <v>3</v>
      </c>
      <c r="C45" s="14">
        <f>SUM(C44:C44)</f>
        <v>0</v>
      </c>
      <c r="D45" s="14">
        <f>SUM(D44:D44)</f>
        <v>0</v>
      </c>
      <c r="E45" s="14">
        <f>SUM(E44:E44)</f>
        <v>0</v>
      </c>
      <c r="F45" s="210" t="e">
        <f t="shared" si="3"/>
        <v>#DIV/0!</v>
      </c>
      <c r="G45" s="14"/>
    </row>
    <row r="46" spans="1:7" s="6" customFormat="1" ht="15" customHeight="1" x14ac:dyDescent="0.25">
      <c r="B46" s="130" t="s">
        <v>115</v>
      </c>
      <c r="C46" s="14">
        <v>0</v>
      </c>
      <c r="D46" s="14">
        <v>0</v>
      </c>
      <c r="E46" s="14">
        <v>0</v>
      </c>
      <c r="F46" s="226" t="e">
        <f t="shared" si="3"/>
        <v>#DIV/0!</v>
      </c>
    </row>
    <row r="47" spans="1:7" s="3" customFormat="1" x14ac:dyDescent="0.2">
      <c r="A47" s="1"/>
      <c r="B47" s="24"/>
      <c r="C47" s="14"/>
      <c r="D47" s="14"/>
      <c r="E47" s="14"/>
      <c r="F47" s="210"/>
    </row>
    <row r="48" spans="1:7" s="3" customFormat="1" x14ac:dyDescent="0.2">
      <c r="A48" s="1"/>
      <c r="B48" s="24" t="s">
        <v>4</v>
      </c>
      <c r="C48" s="14">
        <f>C41+C46</f>
        <v>5369000</v>
      </c>
      <c r="D48" s="14">
        <f>D41+D46</f>
        <v>12530200</v>
      </c>
      <c r="E48" s="14">
        <f>E41+E46</f>
        <v>3602324</v>
      </c>
      <c r="F48" s="210">
        <f>E48/D48*100</f>
        <v>28.749134092033646</v>
      </c>
    </row>
    <row r="49" spans="1:6" s="3" customFormat="1" x14ac:dyDescent="0.2">
      <c r="A49" s="1"/>
      <c r="B49" s="24" t="s">
        <v>99</v>
      </c>
      <c r="C49" s="14"/>
      <c r="D49" s="14"/>
      <c r="E49" s="14"/>
      <c r="F49" s="210"/>
    </row>
    <row r="50" spans="1:6" ht="15.75" customHeight="1" x14ac:dyDescent="0.2">
      <c r="B50" s="142" t="s">
        <v>100</v>
      </c>
      <c r="C50" s="160">
        <f>C48-C51</f>
        <v>3553000</v>
      </c>
      <c r="D50" s="160">
        <f>D48-D51</f>
        <v>10688000</v>
      </c>
      <c r="E50" s="160">
        <f>E48-E51</f>
        <v>3026124</v>
      </c>
      <c r="F50" s="222">
        <f>E50/D50*100</f>
        <v>28.31328592814371</v>
      </c>
    </row>
    <row r="51" spans="1:6" ht="19.5" customHeight="1" x14ac:dyDescent="0.2">
      <c r="B51" s="11" t="s">
        <v>101</v>
      </c>
      <c r="C51" s="161">
        <f>C37+C27+C22+C13+C12+C11+C34+C30</f>
        <v>1816000</v>
      </c>
      <c r="D51" s="161">
        <f>D37+D27+D22+D13+D37+D34+D12+D11+D30</f>
        <v>1842200</v>
      </c>
      <c r="E51" s="161">
        <f>E37+E27+E22+E13+E37+E34+E12+E11+E30</f>
        <v>576200</v>
      </c>
      <c r="F51" s="223">
        <f>E51/D51*100</f>
        <v>31.277819997828683</v>
      </c>
    </row>
    <row r="52" spans="1:6" ht="11.25" customHeight="1" x14ac:dyDescent="0.2"/>
    <row r="53" spans="1:6" ht="11.25" customHeight="1" x14ac:dyDescent="0.2"/>
    <row r="54" spans="1:6" ht="11.25" customHeight="1" x14ac:dyDescent="0.2">
      <c r="B54" s="24"/>
      <c r="C54" s="14"/>
      <c r="D54" s="14"/>
      <c r="E54" s="14"/>
    </row>
    <row r="55" spans="1:6" ht="11.25" customHeight="1" x14ac:dyDescent="0.2"/>
    <row r="56" spans="1:6" ht="11.25" customHeight="1" x14ac:dyDescent="0.2"/>
    <row r="57" spans="1:6" ht="11.25" customHeight="1" x14ac:dyDescent="0.2">
      <c r="B57" s="24"/>
    </row>
    <row r="58" spans="1:6" s="46" customFormat="1" x14ac:dyDescent="0.2">
      <c r="A58" s="27"/>
      <c r="B58" s="162"/>
      <c r="C58" s="163"/>
      <c r="D58" s="163"/>
      <c r="E58" s="163"/>
    </row>
    <row r="59" spans="1:6" s="46" customFormat="1" x14ac:dyDescent="0.2">
      <c r="A59" s="27"/>
      <c r="B59" s="162"/>
      <c r="C59" s="163"/>
      <c r="D59" s="163"/>
      <c r="E59" s="163"/>
    </row>
    <row r="60" spans="1:6" s="46" customFormat="1" x14ac:dyDescent="0.2">
      <c r="A60" s="27"/>
      <c r="B60" s="1"/>
      <c r="C60" s="163"/>
      <c r="D60" s="163"/>
      <c r="E60" s="163"/>
    </row>
    <row r="61" spans="1:6" s="46" customFormat="1" x14ac:dyDescent="0.2">
      <c r="A61" s="27"/>
      <c r="B61" s="162"/>
      <c r="C61" s="163"/>
      <c r="D61" s="163"/>
      <c r="E61" s="163"/>
      <c r="F61" s="1"/>
    </row>
    <row r="62" spans="1:6" ht="11.25" customHeight="1" x14ac:dyDescent="0.2">
      <c r="A62" s="27"/>
    </row>
    <row r="63" spans="1:6" ht="11.25" customHeight="1" x14ac:dyDescent="0.2">
      <c r="A63" s="27"/>
    </row>
    <row r="64" spans="1:6" x14ac:dyDescent="0.2">
      <c r="A64" s="27"/>
    </row>
    <row r="65" spans="1:5" s="46" customFormat="1" x14ac:dyDescent="0.2">
      <c r="A65" s="27"/>
      <c r="B65" s="162"/>
      <c r="C65" s="163"/>
      <c r="D65" s="163"/>
      <c r="E65" s="163"/>
    </row>
    <row r="66" spans="1:5" x14ac:dyDescent="0.2">
      <c r="A66" s="27"/>
    </row>
    <row r="67" spans="1:5" x14ac:dyDescent="0.2">
      <c r="A67" s="27"/>
    </row>
    <row r="68" spans="1:5" x14ac:dyDescent="0.2">
      <c r="A68" s="27"/>
      <c r="B68" s="29"/>
      <c r="C68" s="164"/>
      <c r="D68" s="164"/>
      <c r="E68" s="164"/>
    </row>
    <row r="69" spans="1:5" x14ac:dyDescent="0.2">
      <c r="A69" s="27"/>
      <c r="B69" s="29"/>
      <c r="C69" s="164"/>
      <c r="D69" s="164"/>
      <c r="E69" s="164"/>
    </row>
    <row r="70" spans="1:5" x14ac:dyDescent="0.2">
      <c r="B70" s="24"/>
      <c r="C70" s="149"/>
      <c r="D70" s="149"/>
      <c r="E70" s="149"/>
    </row>
    <row r="93" spans="3:5" x14ac:dyDescent="0.2">
      <c r="C93" s="19"/>
      <c r="D93" s="19"/>
      <c r="E93" s="19"/>
    </row>
    <row r="94" spans="3:5" x14ac:dyDescent="0.2">
      <c r="C94" s="19"/>
      <c r="D94" s="19"/>
      <c r="E94" s="19"/>
    </row>
    <row r="95" spans="3:5" x14ac:dyDescent="0.2">
      <c r="C95" s="19"/>
      <c r="D95" s="19"/>
      <c r="E95" s="19"/>
    </row>
    <row r="96" spans="3:5" x14ac:dyDescent="0.2">
      <c r="C96" s="19"/>
      <c r="D96" s="19"/>
      <c r="E96" s="19"/>
    </row>
    <row r="97" spans="1:5" s="6" customFormat="1" ht="13.5" x14ac:dyDescent="0.25">
      <c r="A97" s="1"/>
      <c r="B97" s="18"/>
      <c r="C97" s="19"/>
      <c r="D97" s="19"/>
      <c r="E97" s="19"/>
    </row>
    <row r="98" spans="1:5" s="3" customFormat="1" x14ac:dyDescent="0.2">
      <c r="A98" s="1"/>
      <c r="B98" s="18"/>
      <c r="C98" s="19"/>
      <c r="D98" s="19"/>
      <c r="E98" s="19"/>
    </row>
    <row r="99" spans="1:5" s="7" customFormat="1" x14ac:dyDescent="0.2">
      <c r="A99" s="1"/>
      <c r="B99" s="18"/>
      <c r="C99" s="19"/>
      <c r="D99" s="19"/>
      <c r="E99" s="19"/>
    </row>
    <row r="100" spans="1:5" x14ac:dyDescent="0.2">
      <c r="C100" s="19"/>
      <c r="D100" s="19"/>
      <c r="E100" s="19"/>
    </row>
    <row r="101" spans="1:5" x14ac:dyDescent="0.2">
      <c r="C101" s="19"/>
      <c r="D101" s="19"/>
      <c r="E101" s="19"/>
    </row>
    <row r="102" spans="1:5" x14ac:dyDescent="0.2">
      <c r="C102" s="19"/>
      <c r="D102" s="19"/>
      <c r="E102" s="19"/>
    </row>
    <row r="103" spans="1:5" x14ac:dyDescent="0.2">
      <c r="C103" s="19"/>
      <c r="D103" s="19"/>
      <c r="E103" s="19"/>
    </row>
    <row r="104" spans="1:5" x14ac:dyDescent="0.2">
      <c r="C104" s="19"/>
      <c r="D104" s="19"/>
      <c r="E104" s="19"/>
    </row>
    <row r="105" spans="1:5" x14ac:dyDescent="0.2">
      <c r="C105" s="19"/>
      <c r="D105" s="19"/>
      <c r="E105" s="19"/>
    </row>
    <row r="106" spans="1:5" x14ac:dyDescent="0.2">
      <c r="C106" s="19"/>
      <c r="D106" s="19"/>
      <c r="E106" s="19"/>
    </row>
    <row r="107" spans="1:5" x14ac:dyDescent="0.2">
      <c r="A107" s="22"/>
      <c r="C107" s="19"/>
      <c r="D107" s="19"/>
      <c r="E107" s="19"/>
    </row>
    <row r="108" spans="1:5" x14ac:dyDescent="0.2">
      <c r="A108" s="22"/>
      <c r="C108" s="19"/>
      <c r="D108" s="19"/>
      <c r="E108" s="19"/>
    </row>
    <row r="109" spans="1:5" x14ac:dyDescent="0.2">
      <c r="C109" s="19"/>
      <c r="D109" s="19"/>
      <c r="E109" s="19"/>
    </row>
    <row r="110" spans="1:5" x14ac:dyDescent="0.2">
      <c r="C110" s="19"/>
      <c r="D110" s="19"/>
      <c r="E110" s="19"/>
    </row>
    <row r="111" spans="1:5" x14ac:dyDescent="0.2">
      <c r="A111" s="3"/>
      <c r="B111" s="24"/>
      <c r="C111" s="13"/>
      <c r="D111" s="13"/>
      <c r="E111" s="13"/>
    </row>
    <row r="114" spans="2:5" s="3" customFormat="1" x14ac:dyDescent="0.2">
      <c r="B114" s="24"/>
      <c r="C114" s="14"/>
      <c r="D114" s="14"/>
      <c r="E114" s="14"/>
    </row>
    <row r="117" spans="2:5" s="3" customFormat="1" x14ac:dyDescent="0.2">
      <c r="B117" s="24"/>
      <c r="C117" s="4"/>
      <c r="D117" s="4"/>
      <c r="E117" s="4"/>
    </row>
    <row r="118" spans="2:5" x14ac:dyDescent="0.2">
      <c r="C118" s="17"/>
      <c r="D118" s="17"/>
      <c r="E118" s="17"/>
    </row>
    <row r="119" spans="2:5" x14ac:dyDescent="0.2">
      <c r="C119" s="17"/>
      <c r="D119" s="17"/>
      <c r="E119" s="17"/>
    </row>
    <row r="120" spans="2:5" x14ac:dyDescent="0.2">
      <c r="C120" s="17"/>
      <c r="D120" s="17"/>
      <c r="E120" s="17"/>
    </row>
    <row r="121" spans="2:5" x14ac:dyDescent="0.2">
      <c r="C121" s="17"/>
      <c r="D121" s="17"/>
      <c r="E121" s="17"/>
    </row>
    <row r="122" spans="2:5" x14ac:dyDescent="0.2">
      <c r="C122" s="17"/>
      <c r="D122" s="17"/>
      <c r="E122" s="17"/>
    </row>
    <row r="123" spans="2:5" x14ac:dyDescent="0.2">
      <c r="C123" s="17"/>
      <c r="D123" s="17"/>
      <c r="E123" s="17"/>
    </row>
    <row r="124" spans="2:5" x14ac:dyDescent="0.2">
      <c r="C124" s="17"/>
      <c r="D124" s="17"/>
      <c r="E124" s="17"/>
    </row>
    <row r="125" spans="2:5" x14ac:dyDescent="0.2">
      <c r="C125" s="17"/>
      <c r="D125" s="17"/>
      <c r="E125" s="17"/>
    </row>
    <row r="126" spans="2:5" x14ac:dyDescent="0.2">
      <c r="B126" s="24"/>
      <c r="C126" s="14"/>
      <c r="D126" s="14"/>
      <c r="E126" s="14"/>
    </row>
    <row r="127" spans="2:5" x14ac:dyDescent="0.2">
      <c r="B127" s="24"/>
    </row>
    <row r="128" spans="2:5" x14ac:dyDescent="0.2">
      <c r="C128" s="14"/>
      <c r="D128" s="14"/>
      <c r="E128" s="14"/>
    </row>
    <row r="129" spans="1:5" x14ac:dyDescent="0.2">
      <c r="A129" s="3"/>
      <c r="B129" s="24"/>
    </row>
    <row r="131" spans="1:5" x14ac:dyDescent="0.2">
      <c r="C131" s="14"/>
      <c r="D131" s="14"/>
      <c r="E131" s="14"/>
    </row>
    <row r="132" spans="1:5" x14ac:dyDescent="0.2">
      <c r="A132" s="3"/>
      <c r="B132" s="24"/>
      <c r="C132" s="14"/>
      <c r="D132" s="14"/>
      <c r="E132" s="14"/>
    </row>
    <row r="133" spans="1:5" x14ac:dyDescent="0.2">
      <c r="A133" s="3"/>
      <c r="B133" s="24"/>
    </row>
    <row r="134" spans="1:5" x14ac:dyDescent="0.2">
      <c r="C134" s="14"/>
      <c r="D134" s="14"/>
      <c r="E134" s="14"/>
    </row>
    <row r="135" spans="1:5" x14ac:dyDescent="0.2">
      <c r="A135" s="3"/>
      <c r="B135" s="24"/>
      <c r="C135" s="17"/>
      <c r="D135" s="17"/>
      <c r="E135" s="17"/>
    </row>
    <row r="136" spans="1:5" x14ac:dyDescent="0.2">
      <c r="B136" s="22"/>
      <c r="C136" s="17"/>
      <c r="D136" s="17"/>
      <c r="E136" s="17"/>
    </row>
    <row r="137" spans="1:5" x14ac:dyDescent="0.2">
      <c r="B137" s="22"/>
      <c r="C137" s="17"/>
      <c r="D137" s="17"/>
      <c r="E137" s="17"/>
    </row>
    <row r="138" spans="1:5" x14ac:dyDescent="0.2">
      <c r="B138" s="22"/>
      <c r="C138" s="17"/>
      <c r="D138" s="17"/>
      <c r="E138" s="17"/>
    </row>
    <row r="139" spans="1:5" x14ac:dyDescent="0.2">
      <c r="B139" s="22"/>
      <c r="C139" s="17"/>
      <c r="D139" s="17"/>
      <c r="E139" s="17"/>
    </row>
    <row r="140" spans="1:5" x14ac:dyDescent="0.2">
      <c r="B140" s="22"/>
      <c r="C140" s="17"/>
      <c r="D140" s="17"/>
      <c r="E140" s="17"/>
    </row>
    <row r="141" spans="1:5" x14ac:dyDescent="0.2">
      <c r="B141" s="22"/>
      <c r="C141" s="17"/>
      <c r="D141" s="17"/>
      <c r="E141" s="17"/>
    </row>
    <row r="142" spans="1:5" x14ac:dyDescent="0.2">
      <c r="B142" s="22"/>
      <c r="C142" s="17"/>
      <c r="D142" s="17"/>
      <c r="E142" s="17"/>
    </row>
    <row r="143" spans="1:5" x14ac:dyDescent="0.2">
      <c r="B143" s="22"/>
      <c r="C143" s="17"/>
      <c r="D143" s="17"/>
      <c r="E143" s="17"/>
    </row>
    <row r="144" spans="1:5" x14ac:dyDescent="0.2">
      <c r="B144" s="22"/>
    </row>
    <row r="151" spans="1:5" x14ac:dyDescent="0.2">
      <c r="C151" s="14"/>
      <c r="D151" s="14"/>
      <c r="E151" s="14"/>
    </row>
    <row r="152" spans="1:5" x14ac:dyDescent="0.2">
      <c r="B152" s="24"/>
    </row>
    <row r="153" spans="1:5" x14ac:dyDescent="0.2">
      <c r="C153" s="14"/>
      <c r="D153" s="14"/>
      <c r="E153" s="14"/>
    </row>
    <row r="154" spans="1:5" x14ac:dyDescent="0.2">
      <c r="A154" s="3"/>
      <c r="B154" s="24"/>
    </row>
    <row r="157" spans="1:5" x14ac:dyDescent="0.2">
      <c r="C157" s="14"/>
      <c r="D157" s="14"/>
      <c r="E157" s="14"/>
    </row>
    <row r="159" spans="1:5" x14ac:dyDescent="0.2">
      <c r="C159" s="14"/>
      <c r="D159" s="14"/>
      <c r="E159" s="14"/>
    </row>
    <row r="160" spans="1:5" x14ac:dyDescent="0.2">
      <c r="A160" s="3"/>
      <c r="B160" s="24"/>
      <c r="C160" s="17"/>
      <c r="D160" s="17"/>
      <c r="E160" s="17"/>
    </row>
    <row r="161" spans="1:7" x14ac:dyDescent="0.2">
      <c r="B161" s="22"/>
    </row>
    <row r="162" spans="1:7" x14ac:dyDescent="0.2">
      <c r="C162" s="14"/>
      <c r="D162" s="14"/>
      <c r="E162" s="14"/>
    </row>
    <row r="163" spans="1:7" x14ac:dyDescent="0.2">
      <c r="A163" s="3"/>
      <c r="B163" s="24"/>
    </row>
    <row r="164" spans="1:7" x14ac:dyDescent="0.2">
      <c r="C164" s="14"/>
      <c r="D164" s="14"/>
      <c r="E164" s="14"/>
    </row>
    <row r="165" spans="1:7" s="4" customFormat="1" x14ac:dyDescent="0.2">
      <c r="A165" s="3"/>
      <c r="B165" s="24"/>
      <c r="F165" s="1"/>
      <c r="G165" s="1"/>
    </row>
  </sheetData>
  <mergeCells count="2">
    <mergeCell ref="A1:F1"/>
    <mergeCell ref="A2:F2"/>
  </mergeCells>
  <pageMargins left="0.19685039370078741" right="0.19685039370078741" top="0.70866141732283472" bottom="0.59055118110236227" header="0.78740157480314965" footer="0.905511811023622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1"/>
    </sheetView>
  </sheetViews>
  <sheetFormatPr defaultRowHeight="12.75" x14ac:dyDescent="0.2"/>
  <cols>
    <col min="1" max="1" width="54.85546875" style="247" customWidth="1"/>
    <col min="2" max="2" width="14.28515625" style="247" customWidth="1"/>
    <col min="3" max="3" width="13.140625" style="247" customWidth="1"/>
    <col min="4" max="230" width="9.140625" style="247"/>
    <col min="231" max="231" width="54.85546875" style="247" customWidth="1"/>
    <col min="232" max="232" width="14.28515625" style="247" customWidth="1"/>
    <col min="233" max="233" width="13.140625" style="247" customWidth="1"/>
    <col min="234" max="486" width="9.140625" style="247"/>
    <col min="487" max="487" width="54.85546875" style="247" customWidth="1"/>
    <col min="488" max="488" width="14.28515625" style="247" customWidth="1"/>
    <col min="489" max="489" width="13.140625" style="247" customWidth="1"/>
    <col min="490" max="742" width="9.140625" style="247"/>
    <col min="743" max="743" width="54.85546875" style="247" customWidth="1"/>
    <col min="744" max="744" width="14.28515625" style="247" customWidth="1"/>
    <col min="745" max="745" width="13.140625" style="247" customWidth="1"/>
    <col min="746" max="998" width="9.140625" style="247"/>
    <col min="999" max="999" width="54.85546875" style="247" customWidth="1"/>
    <col min="1000" max="1000" width="14.28515625" style="247" customWidth="1"/>
    <col min="1001" max="1001" width="13.140625" style="247" customWidth="1"/>
    <col min="1002" max="1254" width="9.140625" style="247"/>
    <col min="1255" max="1255" width="54.85546875" style="247" customWidth="1"/>
    <col min="1256" max="1256" width="14.28515625" style="247" customWidth="1"/>
    <col min="1257" max="1257" width="13.140625" style="247" customWidth="1"/>
    <col min="1258" max="1510" width="9.140625" style="247"/>
    <col min="1511" max="1511" width="54.85546875" style="247" customWidth="1"/>
    <col min="1512" max="1512" width="14.28515625" style="247" customWidth="1"/>
    <col min="1513" max="1513" width="13.140625" style="247" customWidth="1"/>
    <col min="1514" max="1766" width="9.140625" style="247"/>
    <col min="1767" max="1767" width="54.85546875" style="247" customWidth="1"/>
    <col min="1768" max="1768" width="14.28515625" style="247" customWidth="1"/>
    <col min="1769" max="1769" width="13.140625" style="247" customWidth="1"/>
    <col min="1770" max="2022" width="9.140625" style="247"/>
    <col min="2023" max="2023" width="54.85546875" style="247" customWidth="1"/>
    <col min="2024" max="2024" width="14.28515625" style="247" customWidth="1"/>
    <col min="2025" max="2025" width="13.140625" style="247" customWidth="1"/>
    <col min="2026" max="2278" width="9.140625" style="247"/>
    <col min="2279" max="2279" width="54.85546875" style="247" customWidth="1"/>
    <col min="2280" max="2280" width="14.28515625" style="247" customWidth="1"/>
    <col min="2281" max="2281" width="13.140625" style="247" customWidth="1"/>
    <col min="2282" max="2534" width="9.140625" style="247"/>
    <col min="2535" max="2535" width="54.85546875" style="247" customWidth="1"/>
    <col min="2536" max="2536" width="14.28515625" style="247" customWidth="1"/>
    <col min="2537" max="2537" width="13.140625" style="247" customWidth="1"/>
    <col min="2538" max="2790" width="9.140625" style="247"/>
    <col min="2791" max="2791" width="54.85546875" style="247" customWidth="1"/>
    <col min="2792" max="2792" width="14.28515625" style="247" customWidth="1"/>
    <col min="2793" max="2793" width="13.140625" style="247" customWidth="1"/>
    <col min="2794" max="3046" width="9.140625" style="247"/>
    <col min="3047" max="3047" width="54.85546875" style="247" customWidth="1"/>
    <col min="3048" max="3048" width="14.28515625" style="247" customWidth="1"/>
    <col min="3049" max="3049" width="13.140625" style="247" customWidth="1"/>
    <col min="3050" max="3302" width="9.140625" style="247"/>
    <col min="3303" max="3303" width="54.85546875" style="247" customWidth="1"/>
    <col min="3304" max="3304" width="14.28515625" style="247" customWidth="1"/>
    <col min="3305" max="3305" width="13.140625" style="247" customWidth="1"/>
    <col min="3306" max="3558" width="9.140625" style="247"/>
    <col min="3559" max="3559" width="54.85546875" style="247" customWidth="1"/>
    <col min="3560" max="3560" width="14.28515625" style="247" customWidth="1"/>
    <col min="3561" max="3561" width="13.140625" style="247" customWidth="1"/>
    <col min="3562" max="3814" width="9.140625" style="247"/>
    <col min="3815" max="3815" width="54.85546875" style="247" customWidth="1"/>
    <col min="3816" max="3816" width="14.28515625" style="247" customWidth="1"/>
    <col min="3817" max="3817" width="13.140625" style="247" customWidth="1"/>
    <col min="3818" max="4070" width="9.140625" style="247"/>
    <col min="4071" max="4071" width="54.85546875" style="247" customWidth="1"/>
    <col min="4072" max="4072" width="14.28515625" style="247" customWidth="1"/>
    <col min="4073" max="4073" width="13.140625" style="247" customWidth="1"/>
    <col min="4074" max="4326" width="9.140625" style="247"/>
    <col min="4327" max="4327" width="54.85546875" style="247" customWidth="1"/>
    <col min="4328" max="4328" width="14.28515625" style="247" customWidth="1"/>
    <col min="4329" max="4329" width="13.140625" style="247" customWidth="1"/>
    <col min="4330" max="4582" width="9.140625" style="247"/>
    <col min="4583" max="4583" width="54.85546875" style="247" customWidth="1"/>
    <col min="4584" max="4584" width="14.28515625" style="247" customWidth="1"/>
    <col min="4585" max="4585" width="13.140625" style="247" customWidth="1"/>
    <col min="4586" max="4838" width="9.140625" style="247"/>
    <col min="4839" max="4839" width="54.85546875" style="247" customWidth="1"/>
    <col min="4840" max="4840" width="14.28515625" style="247" customWidth="1"/>
    <col min="4841" max="4841" width="13.140625" style="247" customWidth="1"/>
    <col min="4842" max="5094" width="9.140625" style="247"/>
    <col min="5095" max="5095" width="54.85546875" style="247" customWidth="1"/>
    <col min="5096" max="5096" width="14.28515625" style="247" customWidth="1"/>
    <col min="5097" max="5097" width="13.140625" style="247" customWidth="1"/>
    <col min="5098" max="5350" width="9.140625" style="247"/>
    <col min="5351" max="5351" width="54.85546875" style="247" customWidth="1"/>
    <col min="5352" max="5352" width="14.28515625" style="247" customWidth="1"/>
    <col min="5353" max="5353" width="13.140625" style="247" customWidth="1"/>
    <col min="5354" max="5606" width="9.140625" style="247"/>
    <col min="5607" max="5607" width="54.85546875" style="247" customWidth="1"/>
    <col min="5608" max="5608" width="14.28515625" style="247" customWidth="1"/>
    <col min="5609" max="5609" width="13.140625" style="247" customWidth="1"/>
    <col min="5610" max="5862" width="9.140625" style="247"/>
    <col min="5863" max="5863" width="54.85546875" style="247" customWidth="1"/>
    <col min="5864" max="5864" width="14.28515625" style="247" customWidth="1"/>
    <col min="5865" max="5865" width="13.140625" style="247" customWidth="1"/>
    <col min="5866" max="6118" width="9.140625" style="247"/>
    <col min="6119" max="6119" width="54.85546875" style="247" customWidth="1"/>
    <col min="6120" max="6120" width="14.28515625" style="247" customWidth="1"/>
    <col min="6121" max="6121" width="13.140625" style="247" customWidth="1"/>
    <col min="6122" max="6374" width="9.140625" style="247"/>
    <col min="6375" max="6375" width="54.85546875" style="247" customWidth="1"/>
    <col min="6376" max="6376" width="14.28515625" style="247" customWidth="1"/>
    <col min="6377" max="6377" width="13.140625" style="247" customWidth="1"/>
    <col min="6378" max="6630" width="9.140625" style="247"/>
    <col min="6631" max="6631" width="54.85546875" style="247" customWidth="1"/>
    <col min="6632" max="6632" width="14.28515625" style="247" customWidth="1"/>
    <col min="6633" max="6633" width="13.140625" style="247" customWidth="1"/>
    <col min="6634" max="6886" width="9.140625" style="247"/>
    <col min="6887" max="6887" width="54.85546875" style="247" customWidth="1"/>
    <col min="6888" max="6888" width="14.28515625" style="247" customWidth="1"/>
    <col min="6889" max="6889" width="13.140625" style="247" customWidth="1"/>
    <col min="6890" max="7142" width="9.140625" style="247"/>
    <col min="7143" max="7143" width="54.85546875" style="247" customWidth="1"/>
    <col min="7144" max="7144" width="14.28515625" style="247" customWidth="1"/>
    <col min="7145" max="7145" width="13.140625" style="247" customWidth="1"/>
    <col min="7146" max="7398" width="9.140625" style="247"/>
    <col min="7399" max="7399" width="54.85546875" style="247" customWidth="1"/>
    <col min="7400" max="7400" width="14.28515625" style="247" customWidth="1"/>
    <col min="7401" max="7401" width="13.140625" style="247" customWidth="1"/>
    <col min="7402" max="7654" width="9.140625" style="247"/>
    <col min="7655" max="7655" width="54.85546875" style="247" customWidth="1"/>
    <col min="7656" max="7656" width="14.28515625" style="247" customWidth="1"/>
    <col min="7657" max="7657" width="13.140625" style="247" customWidth="1"/>
    <col min="7658" max="7910" width="9.140625" style="247"/>
    <col min="7911" max="7911" width="54.85546875" style="247" customWidth="1"/>
    <col min="7912" max="7912" width="14.28515625" style="247" customWidth="1"/>
    <col min="7913" max="7913" width="13.140625" style="247" customWidth="1"/>
    <col min="7914" max="8166" width="9.140625" style="247"/>
    <col min="8167" max="8167" width="54.85546875" style="247" customWidth="1"/>
    <col min="8168" max="8168" width="14.28515625" style="247" customWidth="1"/>
    <col min="8169" max="8169" width="13.140625" style="247" customWidth="1"/>
    <col min="8170" max="8422" width="9.140625" style="247"/>
    <col min="8423" max="8423" width="54.85546875" style="247" customWidth="1"/>
    <col min="8424" max="8424" width="14.28515625" style="247" customWidth="1"/>
    <col min="8425" max="8425" width="13.140625" style="247" customWidth="1"/>
    <col min="8426" max="8678" width="9.140625" style="247"/>
    <col min="8679" max="8679" width="54.85546875" style="247" customWidth="1"/>
    <col min="8680" max="8680" width="14.28515625" style="247" customWidth="1"/>
    <col min="8681" max="8681" width="13.140625" style="247" customWidth="1"/>
    <col min="8682" max="8934" width="9.140625" style="247"/>
    <col min="8935" max="8935" width="54.85546875" style="247" customWidth="1"/>
    <col min="8936" max="8936" width="14.28515625" style="247" customWidth="1"/>
    <col min="8937" max="8937" width="13.140625" style="247" customWidth="1"/>
    <col min="8938" max="9190" width="9.140625" style="247"/>
    <col min="9191" max="9191" width="54.85546875" style="247" customWidth="1"/>
    <col min="9192" max="9192" width="14.28515625" style="247" customWidth="1"/>
    <col min="9193" max="9193" width="13.140625" style="247" customWidth="1"/>
    <col min="9194" max="9446" width="9.140625" style="247"/>
    <col min="9447" max="9447" width="54.85546875" style="247" customWidth="1"/>
    <col min="9448" max="9448" width="14.28515625" style="247" customWidth="1"/>
    <col min="9449" max="9449" width="13.140625" style="247" customWidth="1"/>
    <col min="9450" max="9702" width="9.140625" style="247"/>
    <col min="9703" max="9703" width="54.85546875" style="247" customWidth="1"/>
    <col min="9704" max="9704" width="14.28515625" style="247" customWidth="1"/>
    <col min="9705" max="9705" width="13.140625" style="247" customWidth="1"/>
    <col min="9706" max="9958" width="9.140625" style="247"/>
    <col min="9959" max="9959" width="54.85546875" style="247" customWidth="1"/>
    <col min="9960" max="9960" width="14.28515625" style="247" customWidth="1"/>
    <col min="9961" max="9961" width="13.140625" style="247" customWidth="1"/>
    <col min="9962" max="10214" width="9.140625" style="247"/>
    <col min="10215" max="10215" width="54.85546875" style="247" customWidth="1"/>
    <col min="10216" max="10216" width="14.28515625" style="247" customWidth="1"/>
    <col min="10217" max="10217" width="13.140625" style="247" customWidth="1"/>
    <col min="10218" max="10470" width="9.140625" style="247"/>
    <col min="10471" max="10471" width="54.85546875" style="247" customWidth="1"/>
    <col min="10472" max="10472" width="14.28515625" style="247" customWidth="1"/>
    <col min="10473" max="10473" width="13.140625" style="247" customWidth="1"/>
    <col min="10474" max="10726" width="9.140625" style="247"/>
    <col min="10727" max="10727" width="54.85546875" style="247" customWidth="1"/>
    <col min="10728" max="10728" width="14.28515625" style="247" customWidth="1"/>
    <col min="10729" max="10729" width="13.140625" style="247" customWidth="1"/>
    <col min="10730" max="10982" width="9.140625" style="247"/>
    <col min="10983" max="10983" width="54.85546875" style="247" customWidth="1"/>
    <col min="10984" max="10984" width="14.28515625" style="247" customWidth="1"/>
    <col min="10985" max="10985" width="13.140625" style="247" customWidth="1"/>
    <col min="10986" max="11238" width="9.140625" style="247"/>
    <col min="11239" max="11239" width="54.85546875" style="247" customWidth="1"/>
    <col min="11240" max="11240" width="14.28515625" style="247" customWidth="1"/>
    <col min="11241" max="11241" width="13.140625" style="247" customWidth="1"/>
    <col min="11242" max="11494" width="9.140625" style="247"/>
    <col min="11495" max="11495" width="54.85546875" style="247" customWidth="1"/>
    <col min="11496" max="11496" width="14.28515625" style="247" customWidth="1"/>
    <col min="11497" max="11497" width="13.140625" style="247" customWidth="1"/>
    <col min="11498" max="11750" width="9.140625" style="247"/>
    <col min="11751" max="11751" width="54.85546875" style="247" customWidth="1"/>
    <col min="11752" max="11752" width="14.28515625" style="247" customWidth="1"/>
    <col min="11753" max="11753" width="13.140625" style="247" customWidth="1"/>
    <col min="11754" max="12006" width="9.140625" style="247"/>
    <col min="12007" max="12007" width="54.85546875" style="247" customWidth="1"/>
    <col min="12008" max="12008" width="14.28515625" style="247" customWidth="1"/>
    <col min="12009" max="12009" width="13.140625" style="247" customWidth="1"/>
    <col min="12010" max="12262" width="9.140625" style="247"/>
    <col min="12263" max="12263" width="54.85546875" style="247" customWidth="1"/>
    <col min="12264" max="12264" width="14.28515625" style="247" customWidth="1"/>
    <col min="12265" max="12265" width="13.140625" style="247" customWidth="1"/>
    <col min="12266" max="12518" width="9.140625" style="247"/>
    <col min="12519" max="12519" width="54.85546875" style="247" customWidth="1"/>
    <col min="12520" max="12520" width="14.28515625" style="247" customWidth="1"/>
    <col min="12521" max="12521" width="13.140625" style="247" customWidth="1"/>
    <col min="12522" max="12774" width="9.140625" style="247"/>
    <col min="12775" max="12775" width="54.85546875" style="247" customWidth="1"/>
    <col min="12776" max="12776" width="14.28515625" style="247" customWidth="1"/>
    <col min="12777" max="12777" width="13.140625" style="247" customWidth="1"/>
    <col min="12778" max="13030" width="9.140625" style="247"/>
    <col min="13031" max="13031" width="54.85546875" style="247" customWidth="1"/>
    <col min="13032" max="13032" width="14.28515625" style="247" customWidth="1"/>
    <col min="13033" max="13033" width="13.140625" style="247" customWidth="1"/>
    <col min="13034" max="13286" width="9.140625" style="247"/>
    <col min="13287" max="13287" width="54.85546875" style="247" customWidth="1"/>
    <col min="13288" max="13288" width="14.28515625" style="247" customWidth="1"/>
    <col min="13289" max="13289" width="13.140625" style="247" customWidth="1"/>
    <col min="13290" max="13542" width="9.140625" style="247"/>
    <col min="13543" max="13543" width="54.85546875" style="247" customWidth="1"/>
    <col min="13544" max="13544" width="14.28515625" style="247" customWidth="1"/>
    <col min="13545" max="13545" width="13.140625" style="247" customWidth="1"/>
    <col min="13546" max="13798" width="9.140625" style="247"/>
    <col min="13799" max="13799" width="54.85546875" style="247" customWidth="1"/>
    <col min="13800" max="13800" width="14.28515625" style="247" customWidth="1"/>
    <col min="13801" max="13801" width="13.140625" style="247" customWidth="1"/>
    <col min="13802" max="14054" width="9.140625" style="247"/>
    <col min="14055" max="14055" width="54.85546875" style="247" customWidth="1"/>
    <col min="14056" max="14056" width="14.28515625" style="247" customWidth="1"/>
    <col min="14057" max="14057" width="13.140625" style="247" customWidth="1"/>
    <col min="14058" max="14310" width="9.140625" style="247"/>
    <col min="14311" max="14311" width="54.85546875" style="247" customWidth="1"/>
    <col min="14312" max="14312" width="14.28515625" style="247" customWidth="1"/>
    <col min="14313" max="14313" width="13.140625" style="247" customWidth="1"/>
    <col min="14314" max="14566" width="9.140625" style="247"/>
    <col min="14567" max="14567" width="54.85546875" style="247" customWidth="1"/>
    <col min="14568" max="14568" width="14.28515625" style="247" customWidth="1"/>
    <col min="14569" max="14569" width="13.140625" style="247" customWidth="1"/>
    <col min="14570" max="14822" width="9.140625" style="247"/>
    <col min="14823" max="14823" width="54.85546875" style="247" customWidth="1"/>
    <col min="14824" max="14824" width="14.28515625" style="247" customWidth="1"/>
    <col min="14825" max="14825" width="13.140625" style="247" customWidth="1"/>
    <col min="14826" max="15078" width="9.140625" style="247"/>
    <col min="15079" max="15079" width="54.85546875" style="247" customWidth="1"/>
    <col min="15080" max="15080" width="14.28515625" style="247" customWidth="1"/>
    <col min="15081" max="15081" width="13.140625" style="247" customWidth="1"/>
    <col min="15082" max="15334" width="9.140625" style="247"/>
    <col min="15335" max="15335" width="54.85546875" style="247" customWidth="1"/>
    <col min="15336" max="15336" width="14.28515625" style="247" customWidth="1"/>
    <col min="15337" max="15337" width="13.140625" style="247" customWidth="1"/>
    <col min="15338" max="15590" width="9.140625" style="247"/>
    <col min="15591" max="15591" width="54.85546875" style="247" customWidth="1"/>
    <col min="15592" max="15592" width="14.28515625" style="247" customWidth="1"/>
    <col min="15593" max="15593" width="13.140625" style="247" customWidth="1"/>
    <col min="15594" max="15846" width="9.140625" style="247"/>
    <col min="15847" max="15847" width="54.85546875" style="247" customWidth="1"/>
    <col min="15848" max="15848" width="14.28515625" style="247" customWidth="1"/>
    <col min="15849" max="15849" width="13.140625" style="247" customWidth="1"/>
    <col min="15850" max="16102" width="9.140625" style="247"/>
    <col min="16103" max="16103" width="54.85546875" style="247" customWidth="1"/>
    <col min="16104" max="16104" width="14.28515625" style="247" customWidth="1"/>
    <col min="16105" max="16105" width="13.140625" style="247" customWidth="1"/>
    <col min="16106" max="16384" width="9.140625" style="247"/>
  </cols>
  <sheetData>
    <row r="1" spans="1:3" ht="13.5" x14ac:dyDescent="0.25">
      <c r="A1" s="341" t="s">
        <v>323</v>
      </c>
      <c r="B1" s="341"/>
      <c r="C1" s="341"/>
    </row>
    <row r="2" spans="1:3" x14ac:dyDescent="0.2">
      <c r="A2" s="248"/>
    </row>
    <row r="3" spans="1:3" ht="15.75" x14ac:dyDescent="0.25">
      <c r="A3" s="348" t="s">
        <v>306</v>
      </c>
      <c r="B3" s="348"/>
      <c r="C3" s="348"/>
    </row>
    <row r="4" spans="1:3" ht="14.25" thickBot="1" x14ac:dyDescent="0.3">
      <c r="A4" s="349" t="s">
        <v>315</v>
      </c>
      <c r="B4" s="349"/>
      <c r="C4" s="349"/>
    </row>
    <row r="5" spans="1:3" s="252" customFormat="1" ht="55.5" customHeight="1" thickBot="1" x14ac:dyDescent="0.3">
      <c r="A5" s="249" t="s">
        <v>165</v>
      </c>
      <c r="B5" s="250" t="s">
        <v>120</v>
      </c>
      <c r="C5" s="251" t="s">
        <v>166</v>
      </c>
    </row>
    <row r="6" spans="1:3" ht="21" customHeight="1" x14ac:dyDescent="0.2">
      <c r="A6" s="253" t="s">
        <v>167</v>
      </c>
      <c r="B6" s="254">
        <v>60674518</v>
      </c>
      <c r="C6" s="255">
        <f>SUM(B6:B6)</f>
        <v>60674518</v>
      </c>
    </row>
    <row r="7" spans="1:3" ht="21" customHeight="1" x14ac:dyDescent="0.2">
      <c r="A7" s="256" t="s">
        <v>168</v>
      </c>
      <c r="B7" s="257">
        <v>43761813</v>
      </c>
      <c r="C7" s="258">
        <f>SUM(B7:B7)</f>
        <v>43761813</v>
      </c>
    </row>
    <row r="8" spans="1:3" ht="21" customHeight="1" x14ac:dyDescent="0.2">
      <c r="A8" s="259" t="s">
        <v>169</v>
      </c>
      <c r="B8" s="260">
        <f>B6-B7</f>
        <v>16912705</v>
      </c>
      <c r="C8" s="260">
        <f>C6-C7</f>
        <v>16912705</v>
      </c>
    </row>
    <row r="9" spans="1:3" ht="21" customHeight="1" x14ac:dyDescent="0.2">
      <c r="A9" s="256" t="s">
        <v>170</v>
      </c>
      <c r="B9" s="257">
        <v>5173992</v>
      </c>
      <c r="C9" s="258">
        <f t="shared" ref="C9:C24" si="0">SUM(B9:B9)</f>
        <v>5173992</v>
      </c>
    </row>
    <row r="10" spans="1:3" ht="21" customHeight="1" x14ac:dyDescent="0.2">
      <c r="A10" s="256" t="s">
        <v>171</v>
      </c>
      <c r="B10" s="257">
        <v>692345</v>
      </c>
      <c r="C10" s="258">
        <f t="shared" si="0"/>
        <v>692345</v>
      </c>
    </row>
    <row r="11" spans="1:3" ht="21" customHeight="1" x14ac:dyDescent="0.2">
      <c r="A11" s="259" t="s">
        <v>172</v>
      </c>
      <c r="B11" s="260">
        <f>B9-B10</f>
        <v>4481647</v>
      </c>
      <c r="C11" s="258">
        <f t="shared" si="0"/>
        <v>4481647</v>
      </c>
    </row>
    <row r="12" spans="1:3" ht="21" customHeight="1" x14ac:dyDescent="0.2">
      <c r="A12" s="259" t="s">
        <v>173</v>
      </c>
      <c r="B12" s="260">
        <f>B8+B11</f>
        <v>21394352</v>
      </c>
      <c r="C12" s="258">
        <f t="shared" si="0"/>
        <v>21394352</v>
      </c>
    </row>
    <row r="13" spans="1:3" ht="21" customHeight="1" x14ac:dyDescent="0.2">
      <c r="A13" s="256" t="s">
        <v>174</v>
      </c>
      <c r="B13" s="257"/>
      <c r="C13" s="258">
        <f t="shared" si="0"/>
        <v>0</v>
      </c>
    </row>
    <row r="14" spans="1:3" ht="21" customHeight="1" x14ac:dyDescent="0.2">
      <c r="A14" s="256" t="s">
        <v>175</v>
      </c>
      <c r="B14" s="257"/>
      <c r="C14" s="258">
        <f t="shared" si="0"/>
        <v>0</v>
      </c>
    </row>
    <row r="15" spans="1:3" ht="21" customHeight="1" x14ac:dyDescent="0.2">
      <c r="A15" s="259" t="s">
        <v>176</v>
      </c>
      <c r="B15" s="260">
        <f>B13-B14</f>
        <v>0</v>
      </c>
      <c r="C15" s="258">
        <f t="shared" si="0"/>
        <v>0</v>
      </c>
    </row>
    <row r="16" spans="1:3" ht="21" customHeight="1" x14ac:dyDescent="0.2">
      <c r="A16" s="256" t="s">
        <v>177</v>
      </c>
      <c r="B16" s="257"/>
      <c r="C16" s="258">
        <f t="shared" si="0"/>
        <v>0</v>
      </c>
    </row>
    <row r="17" spans="1:3" ht="21" customHeight="1" x14ac:dyDescent="0.2">
      <c r="A17" s="256" t="s">
        <v>178</v>
      </c>
      <c r="B17" s="257"/>
      <c r="C17" s="258">
        <f t="shared" si="0"/>
        <v>0</v>
      </c>
    </row>
    <row r="18" spans="1:3" ht="21" customHeight="1" x14ac:dyDescent="0.2">
      <c r="A18" s="259" t="s">
        <v>179</v>
      </c>
      <c r="B18" s="260">
        <f>B16-B17</f>
        <v>0</v>
      </c>
      <c r="C18" s="258">
        <f t="shared" si="0"/>
        <v>0</v>
      </c>
    </row>
    <row r="19" spans="1:3" ht="21" customHeight="1" x14ac:dyDescent="0.2">
      <c r="A19" s="259" t="s">
        <v>180</v>
      </c>
      <c r="B19" s="260">
        <f>B15+B18</f>
        <v>0</v>
      </c>
      <c r="C19" s="258">
        <f t="shared" si="0"/>
        <v>0</v>
      </c>
    </row>
    <row r="20" spans="1:3" ht="25.5" customHeight="1" x14ac:dyDescent="0.2">
      <c r="A20" s="259" t="s">
        <v>181</v>
      </c>
      <c r="B20" s="260">
        <f>B19+B12</f>
        <v>21394352</v>
      </c>
      <c r="C20" s="258">
        <f t="shared" si="0"/>
        <v>21394352</v>
      </c>
    </row>
    <row r="21" spans="1:3" s="262" customFormat="1" ht="26.25" customHeight="1" x14ac:dyDescent="0.2">
      <c r="A21" s="259" t="s">
        <v>182</v>
      </c>
      <c r="B21" s="261">
        <v>6500000</v>
      </c>
      <c r="C21" s="258">
        <f t="shared" si="0"/>
        <v>6500000</v>
      </c>
    </row>
    <row r="22" spans="1:3" ht="21" customHeight="1" x14ac:dyDescent="0.2">
      <c r="A22" s="259" t="s">
        <v>183</v>
      </c>
      <c r="B22" s="260">
        <f>B12-B21</f>
        <v>14894352</v>
      </c>
      <c r="C22" s="258">
        <f t="shared" si="0"/>
        <v>14894352</v>
      </c>
    </row>
    <row r="23" spans="1:3" ht="23.25" customHeight="1" x14ac:dyDescent="0.2">
      <c r="A23" s="259" t="s">
        <v>184</v>
      </c>
      <c r="B23" s="260">
        <v>0</v>
      </c>
      <c r="C23" s="258">
        <f t="shared" si="0"/>
        <v>0</v>
      </c>
    </row>
    <row r="24" spans="1:3" ht="29.25" customHeight="1" thickBot="1" x14ac:dyDescent="0.25">
      <c r="A24" s="263" t="s">
        <v>185</v>
      </c>
      <c r="B24" s="264">
        <v>0</v>
      </c>
      <c r="C24" s="265">
        <f t="shared" si="0"/>
        <v>0</v>
      </c>
    </row>
  </sheetData>
  <mergeCells count="3">
    <mergeCell ref="A1:C1"/>
    <mergeCell ref="A3:C3"/>
    <mergeCell ref="A4:C4"/>
  </mergeCells>
  <pageMargins left="0.78740157480314965" right="0.78740157480314965" top="0.61" bottom="0.4" header="0.51181102362204722" footer="0.2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defaultRowHeight="12.75" x14ac:dyDescent="0.2"/>
  <cols>
    <col min="1" max="1" width="4.7109375" style="267" customWidth="1"/>
    <col min="2" max="2" width="64.140625" style="300" customWidth="1"/>
    <col min="3" max="3" width="18.5703125" style="269" customWidth="1"/>
    <col min="4" max="4" width="22.7109375" style="267" customWidth="1"/>
    <col min="5" max="5" width="17.5703125" style="267" customWidth="1"/>
    <col min="6" max="256" width="9.140625" style="267"/>
    <col min="257" max="257" width="4.7109375" style="267" customWidth="1"/>
    <col min="258" max="258" width="64.140625" style="267" customWidth="1"/>
    <col min="259" max="259" width="18.5703125" style="267" customWidth="1"/>
    <col min="260" max="260" width="22.7109375" style="267" customWidth="1"/>
    <col min="261" max="261" width="17.5703125" style="267" customWidth="1"/>
    <col min="262" max="512" width="9.140625" style="267"/>
    <col min="513" max="513" width="4.7109375" style="267" customWidth="1"/>
    <col min="514" max="514" width="64.140625" style="267" customWidth="1"/>
    <col min="515" max="515" width="18.5703125" style="267" customWidth="1"/>
    <col min="516" max="516" width="22.7109375" style="267" customWidth="1"/>
    <col min="517" max="517" width="17.5703125" style="267" customWidth="1"/>
    <col min="518" max="768" width="9.140625" style="267"/>
    <col min="769" max="769" width="4.7109375" style="267" customWidth="1"/>
    <col min="770" max="770" width="64.140625" style="267" customWidth="1"/>
    <col min="771" max="771" width="18.5703125" style="267" customWidth="1"/>
    <col min="772" max="772" width="22.7109375" style="267" customWidth="1"/>
    <col min="773" max="773" width="17.5703125" style="267" customWidth="1"/>
    <col min="774" max="1024" width="9.140625" style="267"/>
    <col min="1025" max="1025" width="4.7109375" style="267" customWidth="1"/>
    <col min="1026" max="1026" width="64.140625" style="267" customWidth="1"/>
    <col min="1027" max="1027" width="18.5703125" style="267" customWidth="1"/>
    <col min="1028" max="1028" width="22.7109375" style="267" customWidth="1"/>
    <col min="1029" max="1029" width="17.5703125" style="267" customWidth="1"/>
    <col min="1030" max="1280" width="9.140625" style="267"/>
    <col min="1281" max="1281" width="4.7109375" style="267" customWidth="1"/>
    <col min="1282" max="1282" width="64.140625" style="267" customWidth="1"/>
    <col min="1283" max="1283" width="18.5703125" style="267" customWidth="1"/>
    <col min="1284" max="1284" width="22.7109375" style="267" customWidth="1"/>
    <col min="1285" max="1285" width="17.5703125" style="267" customWidth="1"/>
    <col min="1286" max="1536" width="9.140625" style="267"/>
    <col min="1537" max="1537" width="4.7109375" style="267" customWidth="1"/>
    <col min="1538" max="1538" width="64.140625" style="267" customWidth="1"/>
    <col min="1539" max="1539" width="18.5703125" style="267" customWidth="1"/>
    <col min="1540" max="1540" width="22.7109375" style="267" customWidth="1"/>
    <col min="1541" max="1541" width="17.5703125" style="267" customWidth="1"/>
    <col min="1542" max="1792" width="9.140625" style="267"/>
    <col min="1793" max="1793" width="4.7109375" style="267" customWidth="1"/>
    <col min="1794" max="1794" width="64.140625" style="267" customWidth="1"/>
    <col min="1795" max="1795" width="18.5703125" style="267" customWidth="1"/>
    <col min="1796" max="1796" width="22.7109375" style="267" customWidth="1"/>
    <col min="1797" max="1797" width="17.5703125" style="267" customWidth="1"/>
    <col min="1798" max="2048" width="9.140625" style="267"/>
    <col min="2049" max="2049" width="4.7109375" style="267" customWidth="1"/>
    <col min="2050" max="2050" width="64.140625" style="267" customWidth="1"/>
    <col min="2051" max="2051" width="18.5703125" style="267" customWidth="1"/>
    <col min="2052" max="2052" width="22.7109375" style="267" customWidth="1"/>
    <col min="2053" max="2053" width="17.5703125" style="267" customWidth="1"/>
    <col min="2054" max="2304" width="9.140625" style="267"/>
    <col min="2305" max="2305" width="4.7109375" style="267" customWidth="1"/>
    <col min="2306" max="2306" width="64.140625" style="267" customWidth="1"/>
    <col min="2307" max="2307" width="18.5703125" style="267" customWidth="1"/>
    <col min="2308" max="2308" width="22.7109375" style="267" customWidth="1"/>
    <col min="2309" max="2309" width="17.5703125" style="267" customWidth="1"/>
    <col min="2310" max="2560" width="9.140625" style="267"/>
    <col min="2561" max="2561" width="4.7109375" style="267" customWidth="1"/>
    <col min="2562" max="2562" width="64.140625" style="267" customWidth="1"/>
    <col min="2563" max="2563" width="18.5703125" style="267" customWidth="1"/>
    <col min="2564" max="2564" width="22.7109375" style="267" customWidth="1"/>
    <col min="2565" max="2565" width="17.5703125" style="267" customWidth="1"/>
    <col min="2566" max="2816" width="9.140625" style="267"/>
    <col min="2817" max="2817" width="4.7109375" style="267" customWidth="1"/>
    <col min="2818" max="2818" width="64.140625" style="267" customWidth="1"/>
    <col min="2819" max="2819" width="18.5703125" style="267" customWidth="1"/>
    <col min="2820" max="2820" width="22.7109375" style="267" customWidth="1"/>
    <col min="2821" max="2821" width="17.5703125" style="267" customWidth="1"/>
    <col min="2822" max="3072" width="9.140625" style="267"/>
    <col min="3073" max="3073" width="4.7109375" style="267" customWidth="1"/>
    <col min="3074" max="3074" width="64.140625" style="267" customWidth="1"/>
    <col min="3075" max="3075" width="18.5703125" style="267" customWidth="1"/>
    <col min="3076" max="3076" width="22.7109375" style="267" customWidth="1"/>
    <col min="3077" max="3077" width="17.5703125" style="267" customWidth="1"/>
    <col min="3078" max="3328" width="9.140625" style="267"/>
    <col min="3329" max="3329" width="4.7109375" style="267" customWidth="1"/>
    <col min="3330" max="3330" width="64.140625" style="267" customWidth="1"/>
    <col min="3331" max="3331" width="18.5703125" style="267" customWidth="1"/>
    <col min="3332" max="3332" width="22.7109375" style="267" customWidth="1"/>
    <col min="3333" max="3333" width="17.5703125" style="267" customWidth="1"/>
    <col min="3334" max="3584" width="9.140625" style="267"/>
    <col min="3585" max="3585" width="4.7109375" style="267" customWidth="1"/>
    <col min="3586" max="3586" width="64.140625" style="267" customWidth="1"/>
    <col min="3587" max="3587" width="18.5703125" style="267" customWidth="1"/>
    <col min="3588" max="3588" width="22.7109375" style="267" customWidth="1"/>
    <col min="3589" max="3589" width="17.5703125" style="267" customWidth="1"/>
    <col min="3590" max="3840" width="9.140625" style="267"/>
    <col min="3841" max="3841" width="4.7109375" style="267" customWidth="1"/>
    <col min="3842" max="3842" width="64.140625" style="267" customWidth="1"/>
    <col min="3843" max="3843" width="18.5703125" style="267" customWidth="1"/>
    <col min="3844" max="3844" width="22.7109375" style="267" customWidth="1"/>
    <col min="3845" max="3845" width="17.5703125" style="267" customWidth="1"/>
    <col min="3846" max="4096" width="9.140625" style="267"/>
    <col min="4097" max="4097" width="4.7109375" style="267" customWidth="1"/>
    <col min="4098" max="4098" width="64.140625" style="267" customWidth="1"/>
    <col min="4099" max="4099" width="18.5703125" style="267" customWidth="1"/>
    <col min="4100" max="4100" width="22.7109375" style="267" customWidth="1"/>
    <col min="4101" max="4101" width="17.5703125" style="267" customWidth="1"/>
    <col min="4102" max="4352" width="9.140625" style="267"/>
    <col min="4353" max="4353" width="4.7109375" style="267" customWidth="1"/>
    <col min="4354" max="4354" width="64.140625" style="267" customWidth="1"/>
    <col min="4355" max="4355" width="18.5703125" style="267" customWidth="1"/>
    <col min="4356" max="4356" width="22.7109375" style="267" customWidth="1"/>
    <col min="4357" max="4357" width="17.5703125" style="267" customWidth="1"/>
    <col min="4358" max="4608" width="9.140625" style="267"/>
    <col min="4609" max="4609" width="4.7109375" style="267" customWidth="1"/>
    <col min="4610" max="4610" width="64.140625" style="267" customWidth="1"/>
    <col min="4611" max="4611" width="18.5703125" style="267" customWidth="1"/>
    <col min="4612" max="4612" width="22.7109375" style="267" customWidth="1"/>
    <col min="4613" max="4613" width="17.5703125" style="267" customWidth="1"/>
    <col min="4614" max="4864" width="9.140625" style="267"/>
    <col min="4865" max="4865" width="4.7109375" style="267" customWidth="1"/>
    <col min="4866" max="4866" width="64.140625" style="267" customWidth="1"/>
    <col min="4867" max="4867" width="18.5703125" style="267" customWidth="1"/>
    <col min="4868" max="4868" width="22.7109375" style="267" customWidth="1"/>
    <col min="4869" max="4869" width="17.5703125" style="267" customWidth="1"/>
    <col min="4870" max="5120" width="9.140625" style="267"/>
    <col min="5121" max="5121" width="4.7109375" style="267" customWidth="1"/>
    <col min="5122" max="5122" width="64.140625" style="267" customWidth="1"/>
    <col min="5123" max="5123" width="18.5703125" style="267" customWidth="1"/>
    <col min="5124" max="5124" width="22.7109375" style="267" customWidth="1"/>
    <col min="5125" max="5125" width="17.5703125" style="267" customWidth="1"/>
    <col min="5126" max="5376" width="9.140625" style="267"/>
    <col min="5377" max="5377" width="4.7109375" style="267" customWidth="1"/>
    <col min="5378" max="5378" width="64.140625" style="267" customWidth="1"/>
    <col min="5379" max="5379" width="18.5703125" style="267" customWidth="1"/>
    <col min="5380" max="5380" width="22.7109375" style="267" customWidth="1"/>
    <col min="5381" max="5381" width="17.5703125" style="267" customWidth="1"/>
    <col min="5382" max="5632" width="9.140625" style="267"/>
    <col min="5633" max="5633" width="4.7109375" style="267" customWidth="1"/>
    <col min="5634" max="5634" width="64.140625" style="267" customWidth="1"/>
    <col min="5635" max="5635" width="18.5703125" style="267" customWidth="1"/>
    <col min="5636" max="5636" width="22.7109375" style="267" customWidth="1"/>
    <col min="5637" max="5637" width="17.5703125" style="267" customWidth="1"/>
    <col min="5638" max="5888" width="9.140625" style="267"/>
    <col min="5889" max="5889" width="4.7109375" style="267" customWidth="1"/>
    <col min="5890" max="5890" width="64.140625" style="267" customWidth="1"/>
    <col min="5891" max="5891" width="18.5703125" style="267" customWidth="1"/>
    <col min="5892" max="5892" width="22.7109375" style="267" customWidth="1"/>
    <col min="5893" max="5893" width="17.5703125" style="267" customWidth="1"/>
    <col min="5894" max="6144" width="9.140625" style="267"/>
    <col min="6145" max="6145" width="4.7109375" style="267" customWidth="1"/>
    <col min="6146" max="6146" width="64.140625" style="267" customWidth="1"/>
    <col min="6147" max="6147" width="18.5703125" style="267" customWidth="1"/>
    <col min="6148" max="6148" width="22.7109375" style="267" customWidth="1"/>
    <col min="6149" max="6149" width="17.5703125" style="267" customWidth="1"/>
    <col min="6150" max="6400" width="9.140625" style="267"/>
    <col min="6401" max="6401" width="4.7109375" style="267" customWidth="1"/>
    <col min="6402" max="6402" width="64.140625" style="267" customWidth="1"/>
    <col min="6403" max="6403" width="18.5703125" style="267" customWidth="1"/>
    <col min="6404" max="6404" width="22.7109375" style="267" customWidth="1"/>
    <col min="6405" max="6405" width="17.5703125" style="267" customWidth="1"/>
    <col min="6406" max="6656" width="9.140625" style="267"/>
    <col min="6657" max="6657" width="4.7109375" style="267" customWidth="1"/>
    <col min="6658" max="6658" width="64.140625" style="267" customWidth="1"/>
    <col min="6659" max="6659" width="18.5703125" style="267" customWidth="1"/>
    <col min="6660" max="6660" width="22.7109375" style="267" customWidth="1"/>
    <col min="6661" max="6661" width="17.5703125" style="267" customWidth="1"/>
    <col min="6662" max="6912" width="9.140625" style="267"/>
    <col min="6913" max="6913" width="4.7109375" style="267" customWidth="1"/>
    <col min="6914" max="6914" width="64.140625" style="267" customWidth="1"/>
    <col min="6915" max="6915" width="18.5703125" style="267" customWidth="1"/>
    <col min="6916" max="6916" width="22.7109375" style="267" customWidth="1"/>
    <col min="6917" max="6917" width="17.5703125" style="267" customWidth="1"/>
    <col min="6918" max="7168" width="9.140625" style="267"/>
    <col min="7169" max="7169" width="4.7109375" style="267" customWidth="1"/>
    <col min="7170" max="7170" width="64.140625" style="267" customWidth="1"/>
    <col min="7171" max="7171" width="18.5703125" style="267" customWidth="1"/>
    <col min="7172" max="7172" width="22.7109375" style="267" customWidth="1"/>
    <col min="7173" max="7173" width="17.5703125" style="267" customWidth="1"/>
    <col min="7174" max="7424" width="9.140625" style="267"/>
    <col min="7425" max="7425" width="4.7109375" style="267" customWidth="1"/>
    <col min="7426" max="7426" width="64.140625" style="267" customWidth="1"/>
    <col min="7427" max="7427" width="18.5703125" style="267" customWidth="1"/>
    <col min="7428" max="7428" width="22.7109375" style="267" customWidth="1"/>
    <col min="7429" max="7429" width="17.5703125" style="267" customWidth="1"/>
    <col min="7430" max="7680" width="9.140625" style="267"/>
    <col min="7681" max="7681" width="4.7109375" style="267" customWidth="1"/>
    <col min="7682" max="7682" width="64.140625" style="267" customWidth="1"/>
    <col min="7683" max="7683" width="18.5703125" style="267" customWidth="1"/>
    <col min="7684" max="7684" width="22.7109375" style="267" customWidth="1"/>
    <col min="7685" max="7685" width="17.5703125" style="267" customWidth="1"/>
    <col min="7686" max="7936" width="9.140625" style="267"/>
    <col min="7937" max="7937" width="4.7109375" style="267" customWidth="1"/>
    <col min="7938" max="7938" width="64.140625" style="267" customWidth="1"/>
    <col min="7939" max="7939" width="18.5703125" style="267" customWidth="1"/>
    <col min="7940" max="7940" width="22.7109375" style="267" customWidth="1"/>
    <col min="7941" max="7941" width="17.5703125" style="267" customWidth="1"/>
    <col min="7942" max="8192" width="9.140625" style="267"/>
    <col min="8193" max="8193" width="4.7109375" style="267" customWidth="1"/>
    <col min="8194" max="8194" width="64.140625" style="267" customWidth="1"/>
    <col min="8195" max="8195" width="18.5703125" style="267" customWidth="1"/>
    <col min="8196" max="8196" width="22.7109375" style="267" customWidth="1"/>
    <col min="8197" max="8197" width="17.5703125" style="267" customWidth="1"/>
    <col min="8198" max="8448" width="9.140625" style="267"/>
    <col min="8449" max="8449" width="4.7109375" style="267" customWidth="1"/>
    <col min="8450" max="8450" width="64.140625" style="267" customWidth="1"/>
    <col min="8451" max="8451" width="18.5703125" style="267" customWidth="1"/>
    <col min="8452" max="8452" width="22.7109375" style="267" customWidth="1"/>
    <col min="8453" max="8453" width="17.5703125" style="267" customWidth="1"/>
    <col min="8454" max="8704" width="9.140625" style="267"/>
    <col min="8705" max="8705" width="4.7109375" style="267" customWidth="1"/>
    <col min="8706" max="8706" width="64.140625" style="267" customWidth="1"/>
    <col min="8707" max="8707" width="18.5703125" style="267" customWidth="1"/>
    <col min="8708" max="8708" width="22.7109375" style="267" customWidth="1"/>
    <col min="8709" max="8709" width="17.5703125" style="267" customWidth="1"/>
    <col min="8710" max="8960" width="9.140625" style="267"/>
    <col min="8961" max="8961" width="4.7109375" style="267" customWidth="1"/>
    <col min="8962" max="8962" width="64.140625" style="267" customWidth="1"/>
    <col min="8963" max="8963" width="18.5703125" style="267" customWidth="1"/>
    <col min="8964" max="8964" width="22.7109375" style="267" customWidth="1"/>
    <col min="8965" max="8965" width="17.5703125" style="267" customWidth="1"/>
    <col min="8966" max="9216" width="9.140625" style="267"/>
    <col min="9217" max="9217" width="4.7109375" style="267" customWidth="1"/>
    <col min="9218" max="9218" width="64.140625" style="267" customWidth="1"/>
    <col min="9219" max="9219" width="18.5703125" style="267" customWidth="1"/>
    <col min="9220" max="9220" width="22.7109375" style="267" customWidth="1"/>
    <col min="9221" max="9221" width="17.5703125" style="267" customWidth="1"/>
    <col min="9222" max="9472" width="9.140625" style="267"/>
    <col min="9473" max="9473" width="4.7109375" style="267" customWidth="1"/>
    <col min="9474" max="9474" width="64.140625" style="267" customWidth="1"/>
    <col min="9475" max="9475" width="18.5703125" style="267" customWidth="1"/>
    <col min="9476" max="9476" width="22.7109375" style="267" customWidth="1"/>
    <col min="9477" max="9477" width="17.5703125" style="267" customWidth="1"/>
    <col min="9478" max="9728" width="9.140625" style="267"/>
    <col min="9729" max="9729" width="4.7109375" style="267" customWidth="1"/>
    <col min="9730" max="9730" width="64.140625" style="267" customWidth="1"/>
    <col min="9731" max="9731" width="18.5703125" style="267" customWidth="1"/>
    <col min="9732" max="9732" width="22.7109375" style="267" customWidth="1"/>
    <col min="9733" max="9733" width="17.5703125" style="267" customWidth="1"/>
    <col min="9734" max="9984" width="9.140625" style="267"/>
    <col min="9985" max="9985" width="4.7109375" style="267" customWidth="1"/>
    <col min="9986" max="9986" width="64.140625" style="267" customWidth="1"/>
    <col min="9987" max="9987" width="18.5703125" style="267" customWidth="1"/>
    <col min="9988" max="9988" width="22.7109375" style="267" customWidth="1"/>
    <col min="9989" max="9989" width="17.5703125" style="267" customWidth="1"/>
    <col min="9990" max="10240" width="9.140625" style="267"/>
    <col min="10241" max="10241" width="4.7109375" style="267" customWidth="1"/>
    <col min="10242" max="10242" width="64.140625" style="267" customWidth="1"/>
    <col min="10243" max="10243" width="18.5703125" style="267" customWidth="1"/>
    <col min="10244" max="10244" width="22.7109375" style="267" customWidth="1"/>
    <col min="10245" max="10245" width="17.5703125" style="267" customWidth="1"/>
    <col min="10246" max="10496" width="9.140625" style="267"/>
    <col min="10497" max="10497" width="4.7109375" style="267" customWidth="1"/>
    <col min="10498" max="10498" width="64.140625" style="267" customWidth="1"/>
    <col min="10499" max="10499" width="18.5703125" style="267" customWidth="1"/>
    <col min="10500" max="10500" width="22.7109375" style="267" customWidth="1"/>
    <col min="10501" max="10501" width="17.5703125" style="267" customWidth="1"/>
    <col min="10502" max="10752" width="9.140625" style="267"/>
    <col min="10753" max="10753" width="4.7109375" style="267" customWidth="1"/>
    <col min="10754" max="10754" width="64.140625" style="267" customWidth="1"/>
    <col min="10755" max="10755" width="18.5703125" style="267" customWidth="1"/>
    <col min="10756" max="10756" width="22.7109375" style="267" customWidth="1"/>
    <col min="10757" max="10757" width="17.5703125" style="267" customWidth="1"/>
    <col min="10758" max="11008" width="9.140625" style="267"/>
    <col min="11009" max="11009" width="4.7109375" style="267" customWidth="1"/>
    <col min="11010" max="11010" width="64.140625" style="267" customWidth="1"/>
    <col min="11011" max="11011" width="18.5703125" style="267" customWidth="1"/>
    <col min="11012" max="11012" width="22.7109375" style="267" customWidth="1"/>
    <col min="11013" max="11013" width="17.5703125" style="267" customWidth="1"/>
    <col min="11014" max="11264" width="9.140625" style="267"/>
    <col min="11265" max="11265" width="4.7109375" style="267" customWidth="1"/>
    <col min="11266" max="11266" width="64.140625" style="267" customWidth="1"/>
    <col min="11267" max="11267" width="18.5703125" style="267" customWidth="1"/>
    <col min="11268" max="11268" width="22.7109375" style="267" customWidth="1"/>
    <col min="11269" max="11269" width="17.5703125" style="267" customWidth="1"/>
    <col min="11270" max="11520" width="9.140625" style="267"/>
    <col min="11521" max="11521" width="4.7109375" style="267" customWidth="1"/>
    <col min="11522" max="11522" width="64.140625" style="267" customWidth="1"/>
    <col min="11523" max="11523" width="18.5703125" style="267" customWidth="1"/>
    <col min="11524" max="11524" width="22.7109375" style="267" customWidth="1"/>
    <col min="11525" max="11525" width="17.5703125" style="267" customWidth="1"/>
    <col min="11526" max="11776" width="9.140625" style="267"/>
    <col min="11777" max="11777" width="4.7109375" style="267" customWidth="1"/>
    <col min="11778" max="11778" width="64.140625" style="267" customWidth="1"/>
    <col min="11779" max="11779" width="18.5703125" style="267" customWidth="1"/>
    <col min="11780" max="11780" width="22.7109375" style="267" customWidth="1"/>
    <col min="11781" max="11781" width="17.5703125" style="267" customWidth="1"/>
    <col min="11782" max="12032" width="9.140625" style="267"/>
    <col min="12033" max="12033" width="4.7109375" style="267" customWidth="1"/>
    <col min="12034" max="12034" width="64.140625" style="267" customWidth="1"/>
    <col min="12035" max="12035" width="18.5703125" style="267" customWidth="1"/>
    <col min="12036" max="12036" width="22.7109375" style="267" customWidth="1"/>
    <col min="12037" max="12037" width="17.5703125" style="267" customWidth="1"/>
    <col min="12038" max="12288" width="9.140625" style="267"/>
    <col min="12289" max="12289" width="4.7109375" style="267" customWidth="1"/>
    <col min="12290" max="12290" width="64.140625" style="267" customWidth="1"/>
    <col min="12291" max="12291" width="18.5703125" style="267" customWidth="1"/>
    <col min="12292" max="12292" width="22.7109375" style="267" customWidth="1"/>
    <col min="12293" max="12293" width="17.5703125" style="267" customWidth="1"/>
    <col min="12294" max="12544" width="9.140625" style="267"/>
    <col min="12545" max="12545" width="4.7109375" style="267" customWidth="1"/>
    <col min="12546" max="12546" width="64.140625" style="267" customWidth="1"/>
    <col min="12547" max="12547" width="18.5703125" style="267" customWidth="1"/>
    <col min="12548" max="12548" width="22.7109375" style="267" customWidth="1"/>
    <col min="12549" max="12549" width="17.5703125" style="267" customWidth="1"/>
    <col min="12550" max="12800" width="9.140625" style="267"/>
    <col min="12801" max="12801" width="4.7109375" style="267" customWidth="1"/>
    <col min="12802" max="12802" width="64.140625" style="267" customWidth="1"/>
    <col min="12803" max="12803" width="18.5703125" style="267" customWidth="1"/>
    <col min="12804" max="12804" width="22.7109375" style="267" customWidth="1"/>
    <col min="12805" max="12805" width="17.5703125" style="267" customWidth="1"/>
    <col min="12806" max="13056" width="9.140625" style="267"/>
    <col min="13057" max="13057" width="4.7109375" style="267" customWidth="1"/>
    <col min="13058" max="13058" width="64.140625" style="267" customWidth="1"/>
    <col min="13059" max="13059" width="18.5703125" style="267" customWidth="1"/>
    <col min="13060" max="13060" width="22.7109375" style="267" customWidth="1"/>
    <col min="13061" max="13061" width="17.5703125" style="267" customWidth="1"/>
    <col min="13062" max="13312" width="9.140625" style="267"/>
    <col min="13313" max="13313" width="4.7109375" style="267" customWidth="1"/>
    <col min="13314" max="13314" width="64.140625" style="267" customWidth="1"/>
    <col min="13315" max="13315" width="18.5703125" style="267" customWidth="1"/>
    <col min="13316" max="13316" width="22.7109375" style="267" customWidth="1"/>
    <col min="13317" max="13317" width="17.5703125" style="267" customWidth="1"/>
    <col min="13318" max="13568" width="9.140625" style="267"/>
    <col min="13569" max="13569" width="4.7109375" style="267" customWidth="1"/>
    <col min="13570" max="13570" width="64.140625" style="267" customWidth="1"/>
    <col min="13571" max="13571" width="18.5703125" style="267" customWidth="1"/>
    <col min="13572" max="13572" width="22.7109375" style="267" customWidth="1"/>
    <col min="13573" max="13573" width="17.5703125" style="267" customWidth="1"/>
    <col min="13574" max="13824" width="9.140625" style="267"/>
    <col min="13825" max="13825" width="4.7109375" style="267" customWidth="1"/>
    <col min="13826" max="13826" width="64.140625" style="267" customWidth="1"/>
    <col min="13827" max="13827" width="18.5703125" style="267" customWidth="1"/>
    <col min="13828" max="13828" width="22.7109375" style="267" customWidth="1"/>
    <col min="13829" max="13829" width="17.5703125" style="267" customWidth="1"/>
    <col min="13830" max="14080" width="9.140625" style="267"/>
    <col min="14081" max="14081" width="4.7109375" style="267" customWidth="1"/>
    <col min="14082" max="14082" width="64.140625" style="267" customWidth="1"/>
    <col min="14083" max="14083" width="18.5703125" style="267" customWidth="1"/>
    <col min="14084" max="14084" width="22.7109375" style="267" customWidth="1"/>
    <col min="14085" max="14085" width="17.5703125" style="267" customWidth="1"/>
    <col min="14086" max="14336" width="9.140625" style="267"/>
    <col min="14337" max="14337" width="4.7109375" style="267" customWidth="1"/>
    <col min="14338" max="14338" width="64.140625" style="267" customWidth="1"/>
    <col min="14339" max="14339" width="18.5703125" style="267" customWidth="1"/>
    <col min="14340" max="14340" width="22.7109375" style="267" customWidth="1"/>
    <col min="14341" max="14341" width="17.5703125" style="267" customWidth="1"/>
    <col min="14342" max="14592" width="9.140625" style="267"/>
    <col min="14593" max="14593" width="4.7109375" style="267" customWidth="1"/>
    <col min="14594" max="14594" width="64.140625" style="267" customWidth="1"/>
    <col min="14595" max="14595" width="18.5703125" style="267" customWidth="1"/>
    <col min="14596" max="14596" width="22.7109375" style="267" customWidth="1"/>
    <col min="14597" max="14597" width="17.5703125" style="267" customWidth="1"/>
    <col min="14598" max="14848" width="9.140625" style="267"/>
    <col min="14849" max="14849" width="4.7109375" style="267" customWidth="1"/>
    <col min="14850" max="14850" width="64.140625" style="267" customWidth="1"/>
    <col min="14851" max="14851" width="18.5703125" style="267" customWidth="1"/>
    <col min="14852" max="14852" width="22.7109375" style="267" customWidth="1"/>
    <col min="14853" max="14853" width="17.5703125" style="267" customWidth="1"/>
    <col min="14854" max="15104" width="9.140625" style="267"/>
    <col min="15105" max="15105" width="4.7109375" style="267" customWidth="1"/>
    <col min="15106" max="15106" width="64.140625" style="267" customWidth="1"/>
    <col min="15107" max="15107" width="18.5703125" style="267" customWidth="1"/>
    <col min="15108" max="15108" width="22.7109375" style="267" customWidth="1"/>
    <col min="15109" max="15109" width="17.5703125" style="267" customWidth="1"/>
    <col min="15110" max="15360" width="9.140625" style="267"/>
    <col min="15361" max="15361" width="4.7109375" style="267" customWidth="1"/>
    <col min="15362" max="15362" width="64.140625" style="267" customWidth="1"/>
    <col min="15363" max="15363" width="18.5703125" style="267" customWidth="1"/>
    <col min="15364" max="15364" width="22.7109375" style="267" customWidth="1"/>
    <col min="15365" max="15365" width="17.5703125" style="267" customWidth="1"/>
    <col min="15366" max="15616" width="9.140625" style="267"/>
    <col min="15617" max="15617" width="4.7109375" style="267" customWidth="1"/>
    <col min="15618" max="15618" width="64.140625" style="267" customWidth="1"/>
    <col min="15619" max="15619" width="18.5703125" style="267" customWidth="1"/>
    <col min="15620" max="15620" width="22.7109375" style="267" customWidth="1"/>
    <col min="15621" max="15621" width="17.5703125" style="267" customWidth="1"/>
    <col min="15622" max="15872" width="9.140625" style="267"/>
    <col min="15873" max="15873" width="4.7109375" style="267" customWidth="1"/>
    <col min="15874" max="15874" width="64.140625" style="267" customWidth="1"/>
    <col min="15875" max="15875" width="18.5703125" style="267" customWidth="1"/>
    <col min="15876" max="15876" width="22.7109375" style="267" customWidth="1"/>
    <col min="15877" max="15877" width="17.5703125" style="267" customWidth="1"/>
    <col min="15878" max="16128" width="9.140625" style="267"/>
    <col min="16129" max="16129" width="4.7109375" style="267" customWidth="1"/>
    <col min="16130" max="16130" width="64.140625" style="267" customWidth="1"/>
    <col min="16131" max="16131" width="18.5703125" style="267" customWidth="1"/>
    <col min="16132" max="16132" width="22.7109375" style="267" customWidth="1"/>
    <col min="16133" max="16133" width="17.5703125" style="267" customWidth="1"/>
    <col min="16134" max="16384" width="9.140625" style="267"/>
  </cols>
  <sheetData>
    <row r="1" spans="1:6" ht="13.5" x14ac:dyDescent="0.25">
      <c r="A1" s="266"/>
      <c r="B1" s="266" t="s">
        <v>324</v>
      </c>
      <c r="C1" s="266"/>
    </row>
    <row r="2" spans="1:6" ht="6" customHeight="1" x14ac:dyDescent="0.25">
      <c r="B2" s="268"/>
    </row>
    <row r="3" spans="1:6" ht="13.5" x14ac:dyDescent="0.25">
      <c r="A3" s="350" t="s">
        <v>186</v>
      </c>
      <c r="B3" s="350"/>
      <c r="C3" s="350"/>
      <c r="D3" s="350"/>
      <c r="E3" s="350"/>
    </row>
    <row r="4" spans="1:6" ht="13.5" x14ac:dyDescent="0.25">
      <c r="A4" s="350" t="s">
        <v>315</v>
      </c>
      <c r="B4" s="350"/>
      <c r="C4" s="350"/>
      <c r="D4" s="350"/>
      <c r="E4" s="350"/>
    </row>
    <row r="5" spans="1:6" s="274" customFormat="1" ht="40.5" x14ac:dyDescent="0.25">
      <c r="A5" s="270" t="s">
        <v>2</v>
      </c>
      <c r="B5" s="271" t="s">
        <v>310</v>
      </c>
      <c r="C5" s="272" t="s">
        <v>311</v>
      </c>
      <c r="D5" s="273" t="s">
        <v>312</v>
      </c>
      <c r="E5" s="273" t="s">
        <v>187</v>
      </c>
    </row>
    <row r="6" spans="1:6" s="275" customFormat="1" ht="13.5" x14ac:dyDescent="0.25">
      <c r="B6" s="276" t="s">
        <v>188</v>
      </c>
      <c r="C6" s="277">
        <f>C11+C16</f>
        <v>6500000</v>
      </c>
      <c r="D6" s="277">
        <f t="shared" ref="D6:E6" si="0">D11+D16</f>
        <v>1394352</v>
      </c>
      <c r="E6" s="277">
        <f t="shared" si="0"/>
        <v>7894352</v>
      </c>
      <c r="F6" s="278"/>
    </row>
    <row r="7" spans="1:6" s="275" customFormat="1" x14ac:dyDescent="0.2">
      <c r="B7" s="281"/>
      <c r="C7" s="279"/>
      <c r="D7" s="280"/>
      <c r="E7" s="280">
        <f t="shared" ref="E7:E10" si="1">SUM(C7:D7)</f>
        <v>0</v>
      </c>
    </row>
    <row r="8" spans="1:6" s="275" customFormat="1" x14ac:dyDescent="0.2">
      <c r="B8" s="281"/>
      <c r="C8" s="280"/>
      <c r="D8" s="280"/>
      <c r="E8" s="280">
        <f t="shared" si="1"/>
        <v>0</v>
      </c>
    </row>
    <row r="9" spans="1:6" s="275" customFormat="1" ht="25.5" x14ac:dyDescent="0.2">
      <c r="B9" s="281" t="s">
        <v>317</v>
      </c>
      <c r="C9" s="279"/>
      <c r="D9" s="280">
        <v>1394352</v>
      </c>
      <c r="E9" s="280">
        <f t="shared" si="1"/>
        <v>1394352</v>
      </c>
    </row>
    <row r="10" spans="1:6" s="282" customFormat="1" x14ac:dyDescent="0.2">
      <c r="B10" s="281"/>
      <c r="C10" s="284"/>
      <c r="D10" s="285"/>
      <c r="E10" s="280">
        <f t="shared" si="1"/>
        <v>0</v>
      </c>
    </row>
    <row r="11" spans="1:6" s="286" customFormat="1" x14ac:dyDescent="0.2">
      <c r="B11" s="287" t="s">
        <v>189</v>
      </c>
      <c r="C11" s="288">
        <f>SUM(C7:C10)</f>
        <v>0</v>
      </c>
      <c r="D11" s="288">
        <f t="shared" ref="D11:E11" si="2">SUM(D7:D10)</f>
        <v>1394352</v>
      </c>
      <c r="E11" s="288">
        <f t="shared" si="2"/>
        <v>1394352</v>
      </c>
    </row>
    <row r="12" spans="1:6" s="275" customFormat="1" x14ac:dyDescent="0.2">
      <c r="B12" s="289"/>
      <c r="C12" s="290"/>
      <c r="D12" s="290"/>
      <c r="E12" s="290">
        <f>SUM(C12:D12)</f>
        <v>0</v>
      </c>
    </row>
    <row r="13" spans="1:6" s="275" customFormat="1" x14ac:dyDescent="0.2">
      <c r="B13" s="336" t="s">
        <v>314</v>
      </c>
      <c r="C13" s="280">
        <v>6500000</v>
      </c>
      <c r="D13" s="280"/>
      <c r="E13" s="280">
        <f>SUM(C13:D13)</f>
        <v>6500000</v>
      </c>
    </row>
    <row r="14" spans="1:6" s="275" customFormat="1" x14ac:dyDescent="0.2">
      <c r="B14" s="281"/>
      <c r="C14" s="280"/>
      <c r="D14" s="280"/>
      <c r="E14" s="280">
        <f>SUM(C14:D14)</f>
        <v>0</v>
      </c>
    </row>
    <row r="15" spans="1:6" s="275" customFormat="1" x14ac:dyDescent="0.2">
      <c r="B15" s="283"/>
      <c r="C15" s="291"/>
      <c r="D15" s="291"/>
      <c r="E15" s="291">
        <f>SUM(C15:D15)</f>
        <v>0</v>
      </c>
    </row>
    <row r="16" spans="1:6" s="286" customFormat="1" x14ac:dyDescent="0.2">
      <c r="B16" s="287" t="s">
        <v>190</v>
      </c>
      <c r="C16" s="288">
        <f>SUM(C12:C15)</f>
        <v>6500000</v>
      </c>
      <c r="D16" s="288">
        <f t="shared" ref="D16:E16" si="3">SUM(D12:D15)</f>
        <v>0</v>
      </c>
      <c r="E16" s="288">
        <f t="shared" si="3"/>
        <v>6500000</v>
      </c>
      <c r="F16" s="292"/>
    </row>
    <row r="17" spans="2:6" s="275" customFormat="1" ht="13.5" x14ac:dyDescent="0.25">
      <c r="B17" s="276" t="s">
        <v>191</v>
      </c>
      <c r="C17" s="277">
        <f>SUM(C21+C24)</f>
        <v>13500000</v>
      </c>
      <c r="D17" s="277">
        <f t="shared" ref="D17:E17" si="4">SUM(D21+D24)</f>
        <v>0</v>
      </c>
      <c r="E17" s="277">
        <f t="shared" si="4"/>
        <v>13500000</v>
      </c>
      <c r="F17" s="278"/>
    </row>
    <row r="18" spans="2:6" s="275" customFormat="1" ht="14.25" customHeight="1" x14ac:dyDescent="0.2">
      <c r="B18" s="281" t="s">
        <v>313</v>
      </c>
      <c r="C18" s="279">
        <v>5603148</v>
      </c>
      <c r="E18" s="280">
        <f>SUM(C18:D18)</f>
        <v>5603148</v>
      </c>
    </row>
    <row r="19" spans="2:6" s="275" customFormat="1" ht="14.25" customHeight="1" x14ac:dyDescent="0.2">
      <c r="B19" s="281" t="s">
        <v>316</v>
      </c>
      <c r="C19" s="279">
        <v>896852</v>
      </c>
      <c r="E19" s="280">
        <f>SUM(C19:D19)</f>
        <v>896852</v>
      </c>
    </row>
    <row r="20" spans="2:6" s="275" customFormat="1" ht="14.25" customHeight="1" x14ac:dyDescent="0.2">
      <c r="B20" s="281"/>
      <c r="C20" s="279"/>
      <c r="E20" s="280"/>
    </row>
    <row r="21" spans="2:6" s="275" customFormat="1" ht="14.25" customHeight="1" x14ac:dyDescent="0.2">
      <c r="B21" s="287" t="s">
        <v>192</v>
      </c>
      <c r="C21" s="337">
        <f>SUM(C18:C20)</f>
        <v>6500000</v>
      </c>
      <c r="D21" s="337">
        <f t="shared" ref="D21:E21" si="5">SUM(D18:D20)</f>
        <v>0</v>
      </c>
      <c r="E21" s="337">
        <f t="shared" si="5"/>
        <v>6500000</v>
      </c>
    </row>
    <row r="22" spans="2:6" s="275" customFormat="1" ht="14.25" customHeight="1" x14ac:dyDescent="0.2">
      <c r="B22" s="281" t="s">
        <v>313</v>
      </c>
      <c r="C22" s="279">
        <v>7000000</v>
      </c>
      <c r="D22" s="279"/>
      <c r="E22" s="280">
        <f>SUM(C22:D22)</f>
        <v>7000000</v>
      </c>
    </row>
    <row r="23" spans="2:6" s="275" customFormat="1" x14ac:dyDescent="0.2">
      <c r="B23" s="281"/>
      <c r="C23" s="280"/>
      <c r="D23" s="280"/>
      <c r="E23" s="280">
        <f>SUM(C23:D23)</f>
        <v>0</v>
      </c>
    </row>
    <row r="24" spans="2:6" s="286" customFormat="1" x14ac:dyDescent="0.2">
      <c r="B24" s="287" t="s">
        <v>190</v>
      </c>
      <c r="C24" s="288">
        <f>SUM(C22:C23)</f>
        <v>7000000</v>
      </c>
      <c r="D24" s="288">
        <f t="shared" ref="D24:E24" si="6">SUM(D22:D23)</f>
        <v>0</v>
      </c>
      <c r="E24" s="288">
        <f t="shared" si="6"/>
        <v>7000000</v>
      </c>
    </row>
    <row r="25" spans="2:6" s="296" customFormat="1" x14ac:dyDescent="0.2">
      <c r="B25" s="293" t="s">
        <v>193</v>
      </c>
      <c r="C25" s="294">
        <f>C17+C6</f>
        <v>20000000</v>
      </c>
      <c r="D25" s="294">
        <f t="shared" ref="D25:E25" si="7">D17+D6</f>
        <v>1394352</v>
      </c>
      <c r="E25" s="294">
        <f t="shared" si="7"/>
        <v>21394352</v>
      </c>
      <c r="F25" s="295"/>
    </row>
    <row r="26" spans="2:6" s="299" customFormat="1" ht="13.5" x14ac:dyDescent="0.25">
      <c r="B26" s="297"/>
      <c r="C26" s="298"/>
    </row>
    <row r="27" spans="2:6" ht="13.5" customHeight="1" x14ac:dyDescent="0.2"/>
    <row r="28" spans="2:6" ht="13.5" customHeight="1" x14ac:dyDescent="0.2"/>
    <row r="29" spans="2:6" ht="13.5" customHeight="1" x14ac:dyDescent="0.2"/>
    <row r="30" spans="2:6" ht="13.5" customHeight="1" x14ac:dyDescent="0.2"/>
    <row r="31" spans="2:6" ht="13.5" customHeight="1" x14ac:dyDescent="0.2"/>
    <row r="32" spans="2:6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2">
    <mergeCell ref="A3:E3"/>
    <mergeCell ref="A4:E4"/>
  </mergeCells>
  <pageMargins left="0.78740157480314965" right="0.78740157480314965" top="1.1023622047244095" bottom="1.1811023622047245" header="0.51181102362204722" footer="0.51181102362204722"/>
  <pageSetup paperSize="9" orientation="landscape" horizontalDpi="300" verticalDpi="300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SheetLayoutView="100" workbookViewId="0">
      <selection sqref="A1:G1"/>
    </sheetView>
  </sheetViews>
  <sheetFormatPr defaultRowHeight="12.75" x14ac:dyDescent="0.2"/>
  <cols>
    <col min="1" max="1" width="7.140625" style="275" customWidth="1"/>
    <col min="2" max="2" width="42.42578125" style="275" customWidth="1"/>
    <col min="3" max="3" width="14" style="275" customWidth="1"/>
    <col min="4" max="4" width="16.140625" style="275" customWidth="1"/>
    <col min="5" max="256" width="9.140625" style="275"/>
    <col min="257" max="257" width="7.140625" style="275" customWidth="1"/>
    <col min="258" max="258" width="42.42578125" style="275" customWidth="1"/>
    <col min="259" max="259" width="14" style="275" customWidth="1"/>
    <col min="260" max="260" width="16.140625" style="275" customWidth="1"/>
    <col min="261" max="512" width="9.140625" style="275"/>
    <col min="513" max="513" width="7.140625" style="275" customWidth="1"/>
    <col min="514" max="514" width="42.42578125" style="275" customWidth="1"/>
    <col min="515" max="515" width="14" style="275" customWidth="1"/>
    <col min="516" max="516" width="16.140625" style="275" customWidth="1"/>
    <col min="517" max="768" width="9.140625" style="275"/>
    <col min="769" max="769" width="7.140625" style="275" customWidth="1"/>
    <col min="770" max="770" width="42.42578125" style="275" customWidth="1"/>
    <col min="771" max="771" width="14" style="275" customWidth="1"/>
    <col min="772" max="772" width="16.140625" style="275" customWidth="1"/>
    <col min="773" max="1024" width="9.140625" style="275"/>
    <col min="1025" max="1025" width="7.140625" style="275" customWidth="1"/>
    <col min="1026" max="1026" width="42.42578125" style="275" customWidth="1"/>
    <col min="1027" max="1027" width="14" style="275" customWidth="1"/>
    <col min="1028" max="1028" width="16.140625" style="275" customWidth="1"/>
    <col min="1029" max="1280" width="9.140625" style="275"/>
    <col min="1281" max="1281" width="7.140625" style="275" customWidth="1"/>
    <col min="1282" max="1282" width="42.42578125" style="275" customWidth="1"/>
    <col min="1283" max="1283" width="14" style="275" customWidth="1"/>
    <col min="1284" max="1284" width="16.140625" style="275" customWidth="1"/>
    <col min="1285" max="1536" width="9.140625" style="275"/>
    <col min="1537" max="1537" width="7.140625" style="275" customWidth="1"/>
    <col min="1538" max="1538" width="42.42578125" style="275" customWidth="1"/>
    <col min="1539" max="1539" width="14" style="275" customWidth="1"/>
    <col min="1540" max="1540" width="16.140625" style="275" customWidth="1"/>
    <col min="1541" max="1792" width="9.140625" style="275"/>
    <col min="1793" max="1793" width="7.140625" style="275" customWidth="1"/>
    <col min="1794" max="1794" width="42.42578125" style="275" customWidth="1"/>
    <col min="1795" max="1795" width="14" style="275" customWidth="1"/>
    <col min="1796" max="1796" width="16.140625" style="275" customWidth="1"/>
    <col min="1797" max="2048" width="9.140625" style="275"/>
    <col min="2049" max="2049" width="7.140625" style="275" customWidth="1"/>
    <col min="2050" max="2050" width="42.42578125" style="275" customWidth="1"/>
    <col min="2051" max="2051" width="14" style="275" customWidth="1"/>
    <col min="2052" max="2052" width="16.140625" style="275" customWidth="1"/>
    <col min="2053" max="2304" width="9.140625" style="275"/>
    <col min="2305" max="2305" width="7.140625" style="275" customWidth="1"/>
    <col min="2306" max="2306" width="42.42578125" style="275" customWidth="1"/>
    <col min="2307" max="2307" width="14" style="275" customWidth="1"/>
    <col min="2308" max="2308" width="16.140625" style="275" customWidth="1"/>
    <col min="2309" max="2560" width="9.140625" style="275"/>
    <col min="2561" max="2561" width="7.140625" style="275" customWidth="1"/>
    <col min="2562" max="2562" width="42.42578125" style="275" customWidth="1"/>
    <col min="2563" max="2563" width="14" style="275" customWidth="1"/>
    <col min="2564" max="2564" width="16.140625" style="275" customWidth="1"/>
    <col min="2565" max="2816" width="9.140625" style="275"/>
    <col min="2817" max="2817" width="7.140625" style="275" customWidth="1"/>
    <col min="2818" max="2818" width="42.42578125" style="275" customWidth="1"/>
    <col min="2819" max="2819" width="14" style="275" customWidth="1"/>
    <col min="2820" max="2820" width="16.140625" style="275" customWidth="1"/>
    <col min="2821" max="3072" width="9.140625" style="275"/>
    <col min="3073" max="3073" width="7.140625" style="275" customWidth="1"/>
    <col min="3074" max="3074" width="42.42578125" style="275" customWidth="1"/>
    <col min="3075" max="3075" width="14" style="275" customWidth="1"/>
    <col min="3076" max="3076" width="16.140625" style="275" customWidth="1"/>
    <col min="3077" max="3328" width="9.140625" style="275"/>
    <col min="3329" max="3329" width="7.140625" style="275" customWidth="1"/>
    <col min="3330" max="3330" width="42.42578125" style="275" customWidth="1"/>
    <col min="3331" max="3331" width="14" style="275" customWidth="1"/>
    <col min="3332" max="3332" width="16.140625" style="275" customWidth="1"/>
    <col min="3333" max="3584" width="9.140625" style="275"/>
    <col min="3585" max="3585" width="7.140625" style="275" customWidth="1"/>
    <col min="3586" max="3586" width="42.42578125" style="275" customWidth="1"/>
    <col min="3587" max="3587" width="14" style="275" customWidth="1"/>
    <col min="3588" max="3588" width="16.140625" style="275" customWidth="1"/>
    <col min="3589" max="3840" width="9.140625" style="275"/>
    <col min="3841" max="3841" width="7.140625" style="275" customWidth="1"/>
    <col min="3842" max="3842" width="42.42578125" style="275" customWidth="1"/>
    <col min="3843" max="3843" width="14" style="275" customWidth="1"/>
    <col min="3844" max="3844" width="16.140625" style="275" customWidth="1"/>
    <col min="3845" max="4096" width="9.140625" style="275"/>
    <col min="4097" max="4097" width="7.140625" style="275" customWidth="1"/>
    <col min="4098" max="4098" width="42.42578125" style="275" customWidth="1"/>
    <col min="4099" max="4099" width="14" style="275" customWidth="1"/>
    <col min="4100" max="4100" width="16.140625" style="275" customWidth="1"/>
    <col min="4101" max="4352" width="9.140625" style="275"/>
    <col min="4353" max="4353" width="7.140625" style="275" customWidth="1"/>
    <col min="4354" max="4354" width="42.42578125" style="275" customWidth="1"/>
    <col min="4355" max="4355" width="14" style="275" customWidth="1"/>
    <col min="4356" max="4356" width="16.140625" style="275" customWidth="1"/>
    <col min="4357" max="4608" width="9.140625" style="275"/>
    <col min="4609" max="4609" width="7.140625" style="275" customWidth="1"/>
    <col min="4610" max="4610" width="42.42578125" style="275" customWidth="1"/>
    <col min="4611" max="4611" width="14" style="275" customWidth="1"/>
    <col min="4612" max="4612" width="16.140625" style="275" customWidth="1"/>
    <col min="4613" max="4864" width="9.140625" style="275"/>
    <col min="4865" max="4865" width="7.140625" style="275" customWidth="1"/>
    <col min="4866" max="4866" width="42.42578125" style="275" customWidth="1"/>
    <col min="4867" max="4867" width="14" style="275" customWidth="1"/>
    <col min="4868" max="4868" width="16.140625" style="275" customWidth="1"/>
    <col min="4869" max="5120" width="9.140625" style="275"/>
    <col min="5121" max="5121" width="7.140625" style="275" customWidth="1"/>
    <col min="5122" max="5122" width="42.42578125" style="275" customWidth="1"/>
    <col min="5123" max="5123" width="14" style="275" customWidth="1"/>
    <col min="5124" max="5124" width="16.140625" style="275" customWidth="1"/>
    <col min="5125" max="5376" width="9.140625" style="275"/>
    <col min="5377" max="5377" width="7.140625" style="275" customWidth="1"/>
    <col min="5378" max="5378" width="42.42578125" style="275" customWidth="1"/>
    <col min="5379" max="5379" width="14" style="275" customWidth="1"/>
    <col min="5380" max="5380" width="16.140625" style="275" customWidth="1"/>
    <col min="5381" max="5632" width="9.140625" style="275"/>
    <col min="5633" max="5633" width="7.140625" style="275" customWidth="1"/>
    <col min="5634" max="5634" width="42.42578125" style="275" customWidth="1"/>
    <col min="5635" max="5635" width="14" style="275" customWidth="1"/>
    <col min="5636" max="5636" width="16.140625" style="275" customWidth="1"/>
    <col min="5637" max="5888" width="9.140625" style="275"/>
    <col min="5889" max="5889" width="7.140625" style="275" customWidth="1"/>
    <col min="5890" max="5890" width="42.42578125" style="275" customWidth="1"/>
    <col min="5891" max="5891" width="14" style="275" customWidth="1"/>
    <col min="5892" max="5892" width="16.140625" style="275" customWidth="1"/>
    <col min="5893" max="6144" width="9.140625" style="275"/>
    <col min="6145" max="6145" width="7.140625" style="275" customWidth="1"/>
    <col min="6146" max="6146" width="42.42578125" style="275" customWidth="1"/>
    <col min="6147" max="6147" width="14" style="275" customWidth="1"/>
    <col min="6148" max="6148" width="16.140625" style="275" customWidth="1"/>
    <col min="6149" max="6400" width="9.140625" style="275"/>
    <col min="6401" max="6401" width="7.140625" style="275" customWidth="1"/>
    <col min="6402" max="6402" width="42.42578125" style="275" customWidth="1"/>
    <col min="6403" max="6403" width="14" style="275" customWidth="1"/>
    <col min="6404" max="6404" width="16.140625" style="275" customWidth="1"/>
    <col min="6405" max="6656" width="9.140625" style="275"/>
    <col min="6657" max="6657" width="7.140625" style="275" customWidth="1"/>
    <col min="6658" max="6658" width="42.42578125" style="275" customWidth="1"/>
    <col min="6659" max="6659" width="14" style="275" customWidth="1"/>
    <col min="6660" max="6660" width="16.140625" style="275" customWidth="1"/>
    <col min="6661" max="6912" width="9.140625" style="275"/>
    <col min="6913" max="6913" width="7.140625" style="275" customWidth="1"/>
    <col min="6914" max="6914" width="42.42578125" style="275" customWidth="1"/>
    <col min="6915" max="6915" width="14" style="275" customWidth="1"/>
    <col min="6916" max="6916" width="16.140625" style="275" customWidth="1"/>
    <col min="6917" max="7168" width="9.140625" style="275"/>
    <col min="7169" max="7169" width="7.140625" style="275" customWidth="1"/>
    <col min="7170" max="7170" width="42.42578125" style="275" customWidth="1"/>
    <col min="7171" max="7171" width="14" style="275" customWidth="1"/>
    <col min="7172" max="7172" width="16.140625" style="275" customWidth="1"/>
    <col min="7173" max="7424" width="9.140625" style="275"/>
    <col min="7425" max="7425" width="7.140625" style="275" customWidth="1"/>
    <col min="7426" max="7426" width="42.42578125" style="275" customWidth="1"/>
    <col min="7427" max="7427" width="14" style="275" customWidth="1"/>
    <col min="7428" max="7428" width="16.140625" style="275" customWidth="1"/>
    <col min="7429" max="7680" width="9.140625" style="275"/>
    <col min="7681" max="7681" width="7.140625" style="275" customWidth="1"/>
    <col min="7682" max="7682" width="42.42578125" style="275" customWidth="1"/>
    <col min="7683" max="7683" width="14" style="275" customWidth="1"/>
    <col min="7684" max="7684" width="16.140625" style="275" customWidth="1"/>
    <col min="7685" max="7936" width="9.140625" style="275"/>
    <col min="7937" max="7937" width="7.140625" style="275" customWidth="1"/>
    <col min="7938" max="7938" width="42.42578125" style="275" customWidth="1"/>
    <col min="7939" max="7939" width="14" style="275" customWidth="1"/>
    <col min="7940" max="7940" width="16.140625" style="275" customWidth="1"/>
    <col min="7941" max="8192" width="9.140625" style="275"/>
    <col min="8193" max="8193" width="7.140625" style="275" customWidth="1"/>
    <col min="8194" max="8194" width="42.42578125" style="275" customWidth="1"/>
    <col min="8195" max="8195" width="14" style="275" customWidth="1"/>
    <col min="8196" max="8196" width="16.140625" style="275" customWidth="1"/>
    <col min="8197" max="8448" width="9.140625" style="275"/>
    <col min="8449" max="8449" width="7.140625" style="275" customWidth="1"/>
    <col min="8450" max="8450" width="42.42578125" style="275" customWidth="1"/>
    <col min="8451" max="8451" width="14" style="275" customWidth="1"/>
    <col min="8452" max="8452" width="16.140625" style="275" customWidth="1"/>
    <col min="8453" max="8704" width="9.140625" style="275"/>
    <col min="8705" max="8705" width="7.140625" style="275" customWidth="1"/>
    <col min="8706" max="8706" width="42.42578125" style="275" customWidth="1"/>
    <col min="8707" max="8707" width="14" style="275" customWidth="1"/>
    <col min="8708" max="8708" width="16.140625" style="275" customWidth="1"/>
    <col min="8709" max="8960" width="9.140625" style="275"/>
    <col min="8961" max="8961" width="7.140625" style="275" customWidth="1"/>
    <col min="8962" max="8962" width="42.42578125" style="275" customWidth="1"/>
    <col min="8963" max="8963" width="14" style="275" customWidth="1"/>
    <col min="8964" max="8964" width="16.140625" style="275" customWidth="1"/>
    <col min="8965" max="9216" width="9.140625" style="275"/>
    <col min="9217" max="9217" width="7.140625" style="275" customWidth="1"/>
    <col min="9218" max="9218" width="42.42578125" style="275" customWidth="1"/>
    <col min="9219" max="9219" width="14" style="275" customWidth="1"/>
    <col min="9220" max="9220" width="16.140625" style="275" customWidth="1"/>
    <col min="9221" max="9472" width="9.140625" style="275"/>
    <col min="9473" max="9473" width="7.140625" style="275" customWidth="1"/>
    <col min="9474" max="9474" width="42.42578125" style="275" customWidth="1"/>
    <col min="9475" max="9475" width="14" style="275" customWidth="1"/>
    <col min="9476" max="9476" width="16.140625" style="275" customWidth="1"/>
    <col min="9477" max="9728" width="9.140625" style="275"/>
    <col min="9729" max="9729" width="7.140625" style="275" customWidth="1"/>
    <col min="9730" max="9730" width="42.42578125" style="275" customWidth="1"/>
    <col min="9731" max="9731" width="14" style="275" customWidth="1"/>
    <col min="9732" max="9732" width="16.140625" style="275" customWidth="1"/>
    <col min="9733" max="9984" width="9.140625" style="275"/>
    <col min="9985" max="9985" width="7.140625" style="275" customWidth="1"/>
    <col min="9986" max="9986" width="42.42578125" style="275" customWidth="1"/>
    <col min="9987" max="9987" width="14" style="275" customWidth="1"/>
    <col min="9988" max="9988" width="16.140625" style="275" customWidth="1"/>
    <col min="9989" max="10240" width="9.140625" style="275"/>
    <col min="10241" max="10241" width="7.140625" style="275" customWidth="1"/>
    <col min="10242" max="10242" width="42.42578125" style="275" customWidth="1"/>
    <col min="10243" max="10243" width="14" style="275" customWidth="1"/>
    <col min="10244" max="10244" width="16.140625" style="275" customWidth="1"/>
    <col min="10245" max="10496" width="9.140625" style="275"/>
    <col min="10497" max="10497" width="7.140625" style="275" customWidth="1"/>
    <col min="10498" max="10498" width="42.42578125" style="275" customWidth="1"/>
    <col min="10499" max="10499" width="14" style="275" customWidth="1"/>
    <col min="10500" max="10500" width="16.140625" style="275" customWidth="1"/>
    <col min="10501" max="10752" width="9.140625" style="275"/>
    <col min="10753" max="10753" width="7.140625" style="275" customWidth="1"/>
    <col min="10754" max="10754" width="42.42578125" style="275" customWidth="1"/>
    <col min="10755" max="10755" width="14" style="275" customWidth="1"/>
    <col min="10756" max="10756" width="16.140625" style="275" customWidth="1"/>
    <col min="10757" max="11008" width="9.140625" style="275"/>
    <col min="11009" max="11009" width="7.140625" style="275" customWidth="1"/>
    <col min="11010" max="11010" width="42.42578125" style="275" customWidth="1"/>
    <col min="11011" max="11011" width="14" style="275" customWidth="1"/>
    <col min="11012" max="11012" width="16.140625" style="275" customWidth="1"/>
    <col min="11013" max="11264" width="9.140625" style="275"/>
    <col min="11265" max="11265" width="7.140625" style="275" customWidth="1"/>
    <col min="11266" max="11266" width="42.42578125" style="275" customWidth="1"/>
    <col min="11267" max="11267" width="14" style="275" customWidth="1"/>
    <col min="11268" max="11268" width="16.140625" style="275" customWidth="1"/>
    <col min="11269" max="11520" width="9.140625" style="275"/>
    <col min="11521" max="11521" width="7.140625" style="275" customWidth="1"/>
    <col min="11522" max="11522" width="42.42578125" style="275" customWidth="1"/>
    <col min="11523" max="11523" width="14" style="275" customWidth="1"/>
    <col min="11524" max="11524" width="16.140625" style="275" customWidth="1"/>
    <col min="11525" max="11776" width="9.140625" style="275"/>
    <col min="11777" max="11777" width="7.140625" style="275" customWidth="1"/>
    <col min="11778" max="11778" width="42.42578125" style="275" customWidth="1"/>
    <col min="11779" max="11779" width="14" style="275" customWidth="1"/>
    <col min="11780" max="11780" width="16.140625" style="275" customWidth="1"/>
    <col min="11781" max="12032" width="9.140625" style="275"/>
    <col min="12033" max="12033" width="7.140625" style="275" customWidth="1"/>
    <col min="12034" max="12034" width="42.42578125" style="275" customWidth="1"/>
    <col min="12035" max="12035" width="14" style="275" customWidth="1"/>
    <col min="12036" max="12036" width="16.140625" style="275" customWidth="1"/>
    <col min="12037" max="12288" width="9.140625" style="275"/>
    <col min="12289" max="12289" width="7.140625" style="275" customWidth="1"/>
    <col min="12290" max="12290" width="42.42578125" style="275" customWidth="1"/>
    <col min="12291" max="12291" width="14" style="275" customWidth="1"/>
    <col min="12292" max="12292" width="16.140625" style="275" customWidth="1"/>
    <col min="12293" max="12544" width="9.140625" style="275"/>
    <col min="12545" max="12545" width="7.140625" style="275" customWidth="1"/>
    <col min="12546" max="12546" width="42.42578125" style="275" customWidth="1"/>
    <col min="12547" max="12547" width="14" style="275" customWidth="1"/>
    <col min="12548" max="12548" width="16.140625" style="275" customWidth="1"/>
    <col min="12549" max="12800" width="9.140625" style="275"/>
    <col min="12801" max="12801" width="7.140625" style="275" customWidth="1"/>
    <col min="12802" max="12802" width="42.42578125" style="275" customWidth="1"/>
    <col min="12803" max="12803" width="14" style="275" customWidth="1"/>
    <col min="12804" max="12804" width="16.140625" style="275" customWidth="1"/>
    <col min="12805" max="13056" width="9.140625" style="275"/>
    <col min="13057" max="13057" width="7.140625" style="275" customWidth="1"/>
    <col min="13058" max="13058" width="42.42578125" style="275" customWidth="1"/>
    <col min="13059" max="13059" width="14" style="275" customWidth="1"/>
    <col min="13060" max="13060" width="16.140625" style="275" customWidth="1"/>
    <col min="13061" max="13312" width="9.140625" style="275"/>
    <col min="13313" max="13313" width="7.140625" style="275" customWidth="1"/>
    <col min="13314" max="13314" width="42.42578125" style="275" customWidth="1"/>
    <col min="13315" max="13315" width="14" style="275" customWidth="1"/>
    <col min="13316" max="13316" width="16.140625" style="275" customWidth="1"/>
    <col min="13317" max="13568" width="9.140625" style="275"/>
    <col min="13569" max="13569" width="7.140625" style="275" customWidth="1"/>
    <col min="13570" max="13570" width="42.42578125" style="275" customWidth="1"/>
    <col min="13571" max="13571" width="14" style="275" customWidth="1"/>
    <col min="13572" max="13572" width="16.140625" style="275" customWidth="1"/>
    <col min="13573" max="13824" width="9.140625" style="275"/>
    <col min="13825" max="13825" width="7.140625" style="275" customWidth="1"/>
    <col min="13826" max="13826" width="42.42578125" style="275" customWidth="1"/>
    <col min="13827" max="13827" width="14" style="275" customWidth="1"/>
    <col min="13828" max="13828" width="16.140625" style="275" customWidth="1"/>
    <col min="13829" max="14080" width="9.140625" style="275"/>
    <col min="14081" max="14081" width="7.140625" style="275" customWidth="1"/>
    <col min="14082" max="14082" width="42.42578125" style="275" customWidth="1"/>
    <col min="14083" max="14083" width="14" style="275" customWidth="1"/>
    <col min="14084" max="14084" width="16.140625" style="275" customWidth="1"/>
    <col min="14085" max="14336" width="9.140625" style="275"/>
    <col min="14337" max="14337" width="7.140625" style="275" customWidth="1"/>
    <col min="14338" max="14338" width="42.42578125" style="275" customWidth="1"/>
    <col min="14339" max="14339" width="14" style="275" customWidth="1"/>
    <col min="14340" max="14340" width="16.140625" style="275" customWidth="1"/>
    <col min="14341" max="14592" width="9.140625" style="275"/>
    <col min="14593" max="14593" width="7.140625" style="275" customWidth="1"/>
    <col min="14594" max="14594" width="42.42578125" style="275" customWidth="1"/>
    <col min="14595" max="14595" width="14" style="275" customWidth="1"/>
    <col min="14596" max="14596" width="16.140625" style="275" customWidth="1"/>
    <col min="14597" max="14848" width="9.140625" style="275"/>
    <col min="14849" max="14849" width="7.140625" style="275" customWidth="1"/>
    <col min="14850" max="14850" width="42.42578125" style="275" customWidth="1"/>
    <col min="14851" max="14851" width="14" style="275" customWidth="1"/>
    <col min="14852" max="14852" width="16.140625" style="275" customWidth="1"/>
    <col min="14853" max="15104" width="9.140625" style="275"/>
    <col min="15105" max="15105" width="7.140625" style="275" customWidth="1"/>
    <col min="15106" max="15106" width="42.42578125" style="275" customWidth="1"/>
    <col min="15107" max="15107" width="14" style="275" customWidth="1"/>
    <col min="15108" max="15108" width="16.140625" style="275" customWidth="1"/>
    <col min="15109" max="15360" width="9.140625" style="275"/>
    <col min="15361" max="15361" width="7.140625" style="275" customWidth="1"/>
    <col min="15362" max="15362" width="42.42578125" style="275" customWidth="1"/>
    <col min="15363" max="15363" width="14" style="275" customWidth="1"/>
    <col min="15364" max="15364" width="16.140625" style="275" customWidth="1"/>
    <col min="15365" max="15616" width="9.140625" style="275"/>
    <col min="15617" max="15617" width="7.140625" style="275" customWidth="1"/>
    <col min="15618" max="15618" width="42.42578125" style="275" customWidth="1"/>
    <col min="15619" max="15619" width="14" style="275" customWidth="1"/>
    <col min="15620" max="15620" width="16.140625" style="275" customWidth="1"/>
    <col min="15621" max="15872" width="9.140625" style="275"/>
    <col min="15873" max="15873" width="7.140625" style="275" customWidth="1"/>
    <col min="15874" max="15874" width="42.42578125" style="275" customWidth="1"/>
    <col min="15875" max="15875" width="14" style="275" customWidth="1"/>
    <col min="15876" max="15876" width="16.140625" style="275" customWidth="1"/>
    <col min="15877" max="16128" width="9.140625" style="275"/>
    <col min="16129" max="16129" width="7.140625" style="275" customWidth="1"/>
    <col min="16130" max="16130" width="42.42578125" style="275" customWidth="1"/>
    <col min="16131" max="16131" width="14" style="275" customWidth="1"/>
    <col min="16132" max="16132" width="16.140625" style="275" customWidth="1"/>
    <col min="16133" max="16384" width="9.140625" style="275"/>
  </cols>
  <sheetData>
    <row r="1" spans="1:7" ht="13.5" x14ac:dyDescent="0.25">
      <c r="A1" s="341" t="s">
        <v>325</v>
      </c>
      <c r="B1" s="341"/>
      <c r="C1" s="341"/>
      <c r="D1" s="341"/>
      <c r="E1" s="341"/>
      <c r="F1" s="341"/>
      <c r="G1" s="341"/>
    </row>
    <row r="2" spans="1:7" ht="9" customHeight="1" x14ac:dyDescent="0.2">
      <c r="A2" s="301"/>
      <c r="B2" s="301"/>
    </row>
    <row r="3" spans="1:7" ht="15" x14ac:dyDescent="0.25">
      <c r="A3" s="353" t="s">
        <v>307</v>
      </c>
      <c r="B3" s="353"/>
      <c r="C3" s="353"/>
      <c r="D3" s="353"/>
    </row>
    <row r="4" spans="1:7" ht="15" x14ac:dyDescent="0.25">
      <c r="A4" s="354" t="s">
        <v>194</v>
      </c>
      <c r="B4" s="354"/>
      <c r="C4" s="354"/>
      <c r="D4" s="354"/>
    </row>
    <row r="5" spans="1:7" ht="6" customHeight="1" thickBot="1" x14ac:dyDescent="0.3">
      <c r="A5" s="302"/>
      <c r="B5" s="302"/>
      <c r="C5" s="302"/>
      <c r="D5" s="302"/>
    </row>
    <row r="6" spans="1:7" s="299" customFormat="1" ht="43.5" customHeight="1" thickBot="1" x14ac:dyDescent="0.3">
      <c r="A6" s="303"/>
      <c r="B6" s="304"/>
      <c r="C6" s="305" t="s">
        <v>120</v>
      </c>
      <c r="D6" s="306" t="s">
        <v>166</v>
      </c>
    </row>
    <row r="7" spans="1:7" s="308" customFormat="1" ht="15" customHeight="1" x14ac:dyDescent="0.2">
      <c r="A7" s="355" t="s">
        <v>195</v>
      </c>
      <c r="B7" s="356"/>
      <c r="C7" s="307"/>
      <c r="D7" s="307"/>
    </row>
    <row r="8" spans="1:7" s="308" customFormat="1" x14ac:dyDescent="0.2">
      <c r="A8" s="309" t="s">
        <v>196</v>
      </c>
      <c r="B8" s="310" t="s">
        <v>197</v>
      </c>
      <c r="C8" s="311">
        <v>738</v>
      </c>
      <c r="D8" s="312">
        <f>C8</f>
        <v>738</v>
      </c>
    </row>
    <row r="9" spans="1:7" s="308" customFormat="1" x14ac:dyDescent="0.2">
      <c r="A9" s="309" t="s">
        <v>198</v>
      </c>
      <c r="B9" s="313" t="s">
        <v>199</v>
      </c>
      <c r="C9" s="314">
        <v>268690</v>
      </c>
      <c r="D9" s="315">
        <f t="shared" ref="D9:D52" si="0">C9</f>
        <v>268690</v>
      </c>
    </row>
    <row r="10" spans="1:7" s="308" customFormat="1" x14ac:dyDescent="0.2">
      <c r="A10" s="309" t="s">
        <v>200</v>
      </c>
      <c r="B10" s="313" t="s">
        <v>201</v>
      </c>
      <c r="C10" s="314">
        <v>1784</v>
      </c>
      <c r="D10" s="315">
        <f t="shared" si="0"/>
        <v>1784</v>
      </c>
    </row>
    <row r="11" spans="1:7" s="308" customFormat="1" x14ac:dyDescent="0.2">
      <c r="A11" s="309" t="s">
        <v>202</v>
      </c>
      <c r="B11" s="313" t="s">
        <v>203</v>
      </c>
      <c r="C11" s="314">
        <v>0</v>
      </c>
      <c r="D11" s="315">
        <f t="shared" si="0"/>
        <v>0</v>
      </c>
    </row>
    <row r="12" spans="1:7" s="308" customFormat="1" x14ac:dyDescent="0.2">
      <c r="A12" s="309" t="s">
        <v>204</v>
      </c>
      <c r="B12" s="313" t="s">
        <v>205</v>
      </c>
      <c r="C12" s="314">
        <v>0</v>
      </c>
      <c r="D12" s="315">
        <f t="shared" si="0"/>
        <v>0</v>
      </c>
    </row>
    <row r="13" spans="1:7" s="308" customFormat="1" x14ac:dyDescent="0.2">
      <c r="A13" s="309" t="s">
        <v>206</v>
      </c>
      <c r="B13" s="313" t="s">
        <v>207</v>
      </c>
      <c r="C13" s="314">
        <v>0</v>
      </c>
      <c r="D13" s="315">
        <f t="shared" si="0"/>
        <v>0</v>
      </c>
    </row>
    <row r="14" spans="1:7" s="308" customFormat="1" x14ac:dyDescent="0.2">
      <c r="A14" s="309" t="s">
        <v>208</v>
      </c>
      <c r="B14" s="310" t="s">
        <v>209</v>
      </c>
      <c r="C14" s="311">
        <f>SUM(C9:C13)</f>
        <v>270474</v>
      </c>
      <c r="D14" s="312">
        <f t="shared" si="0"/>
        <v>270474</v>
      </c>
    </row>
    <row r="15" spans="1:7" s="308" customFormat="1" x14ac:dyDescent="0.2">
      <c r="A15" s="309" t="s">
        <v>210</v>
      </c>
      <c r="B15" s="313" t="s">
        <v>211</v>
      </c>
      <c r="C15" s="314">
        <v>7567</v>
      </c>
      <c r="D15" s="315">
        <f t="shared" si="0"/>
        <v>7567</v>
      </c>
    </row>
    <row r="16" spans="1:7" s="308" customFormat="1" x14ac:dyDescent="0.2">
      <c r="A16" s="309" t="s">
        <v>212</v>
      </c>
      <c r="B16" s="313" t="s">
        <v>213</v>
      </c>
      <c r="C16" s="314">
        <v>0</v>
      </c>
      <c r="D16" s="315">
        <f t="shared" si="0"/>
        <v>0</v>
      </c>
    </row>
    <row r="17" spans="1:4" s="316" customFormat="1" x14ac:dyDescent="0.2">
      <c r="A17" s="309" t="s">
        <v>214</v>
      </c>
      <c r="B17" s="313" t="s">
        <v>215</v>
      </c>
      <c r="C17" s="314">
        <v>0</v>
      </c>
      <c r="D17" s="315">
        <f t="shared" si="0"/>
        <v>0</v>
      </c>
    </row>
    <row r="18" spans="1:4" s="308" customFormat="1" ht="25.5" x14ac:dyDescent="0.2">
      <c r="A18" s="309" t="s">
        <v>216</v>
      </c>
      <c r="B18" s="310" t="s">
        <v>217</v>
      </c>
      <c r="C18" s="311">
        <f>SUM(C15:C17)</f>
        <v>7567</v>
      </c>
      <c r="D18" s="312">
        <f t="shared" si="0"/>
        <v>7567</v>
      </c>
    </row>
    <row r="19" spans="1:4" s="308" customFormat="1" x14ac:dyDescent="0.2">
      <c r="A19" s="309" t="s">
        <v>218</v>
      </c>
      <c r="B19" s="310" t="s">
        <v>219</v>
      </c>
      <c r="C19" s="311">
        <v>0</v>
      </c>
      <c r="D19" s="312">
        <f t="shared" si="0"/>
        <v>0</v>
      </c>
    </row>
    <row r="20" spans="1:4" s="308" customFormat="1" ht="25.5" x14ac:dyDescent="0.2">
      <c r="A20" s="309" t="s">
        <v>220</v>
      </c>
      <c r="B20" s="310" t="s">
        <v>221</v>
      </c>
      <c r="C20" s="311">
        <f>C8+C14+C18+C19</f>
        <v>278779</v>
      </c>
      <c r="D20" s="312">
        <f t="shared" si="0"/>
        <v>278779</v>
      </c>
    </row>
    <row r="21" spans="1:4" s="308" customFormat="1" x14ac:dyDescent="0.2">
      <c r="A21" s="309" t="s">
        <v>222</v>
      </c>
      <c r="B21" s="310" t="s">
        <v>223</v>
      </c>
      <c r="C21" s="311">
        <v>0</v>
      </c>
      <c r="D21" s="312">
        <f t="shared" si="0"/>
        <v>0</v>
      </c>
    </row>
    <row r="22" spans="1:4" s="308" customFormat="1" x14ac:dyDescent="0.2">
      <c r="A22" s="309" t="s">
        <v>224</v>
      </c>
      <c r="B22" s="310" t="s">
        <v>225</v>
      </c>
      <c r="C22" s="311">
        <v>0</v>
      </c>
      <c r="D22" s="312">
        <f t="shared" si="0"/>
        <v>0</v>
      </c>
    </row>
    <row r="23" spans="1:4" s="316" customFormat="1" ht="25.5" x14ac:dyDescent="0.2">
      <c r="A23" s="309" t="s">
        <v>226</v>
      </c>
      <c r="B23" s="310" t="s">
        <v>227</v>
      </c>
      <c r="C23" s="311">
        <f>C21+C22</f>
        <v>0</v>
      </c>
      <c r="D23" s="312">
        <f t="shared" si="0"/>
        <v>0</v>
      </c>
    </row>
    <row r="24" spans="1:4" s="317" customFormat="1" ht="13.5" x14ac:dyDescent="0.2">
      <c r="A24" s="309" t="s">
        <v>228</v>
      </c>
      <c r="B24" s="313" t="s">
        <v>229</v>
      </c>
      <c r="C24" s="314">
        <v>0</v>
      </c>
      <c r="D24" s="312">
        <f t="shared" si="0"/>
        <v>0</v>
      </c>
    </row>
    <row r="25" spans="1:4" s="317" customFormat="1" ht="13.5" x14ac:dyDescent="0.2">
      <c r="A25" s="309" t="s">
        <v>230</v>
      </c>
      <c r="B25" s="313" t="s">
        <v>231</v>
      </c>
      <c r="C25" s="314">
        <v>279</v>
      </c>
      <c r="D25" s="315">
        <f t="shared" si="0"/>
        <v>279</v>
      </c>
    </row>
    <row r="26" spans="1:4" s="308" customFormat="1" x14ac:dyDescent="0.2">
      <c r="A26" s="309" t="s">
        <v>232</v>
      </c>
      <c r="B26" s="313" t="s">
        <v>233</v>
      </c>
      <c r="C26" s="314">
        <v>22029</v>
      </c>
      <c r="D26" s="315">
        <f t="shared" si="0"/>
        <v>22029</v>
      </c>
    </row>
    <row r="27" spans="1:4" s="316" customFormat="1" x14ac:dyDescent="0.2">
      <c r="A27" s="309" t="s">
        <v>234</v>
      </c>
      <c r="B27" s="313" t="s">
        <v>235</v>
      </c>
      <c r="C27" s="314">
        <v>0</v>
      </c>
      <c r="D27" s="315">
        <f t="shared" si="0"/>
        <v>0</v>
      </c>
    </row>
    <row r="28" spans="1:4" s="316" customFormat="1" x14ac:dyDescent="0.2">
      <c r="A28" s="309" t="s">
        <v>236</v>
      </c>
      <c r="B28" s="313" t="s">
        <v>237</v>
      </c>
      <c r="C28" s="314">
        <v>0</v>
      </c>
      <c r="D28" s="315">
        <f t="shared" si="0"/>
        <v>0</v>
      </c>
    </row>
    <row r="29" spans="1:4" s="308" customFormat="1" x14ac:dyDescent="0.2">
      <c r="A29" s="309" t="s">
        <v>238</v>
      </c>
      <c r="B29" s="310" t="s">
        <v>239</v>
      </c>
      <c r="C29" s="311">
        <f>SUM(C24:C28)</f>
        <v>22308</v>
      </c>
      <c r="D29" s="312">
        <f t="shared" si="0"/>
        <v>22308</v>
      </c>
    </row>
    <row r="30" spans="1:4" s="308" customFormat="1" x14ac:dyDescent="0.2">
      <c r="A30" s="309" t="s">
        <v>240</v>
      </c>
      <c r="B30" s="310" t="s">
        <v>241</v>
      </c>
      <c r="C30" s="311">
        <v>2656</v>
      </c>
      <c r="D30" s="312">
        <f t="shared" si="0"/>
        <v>2656</v>
      </c>
    </row>
    <row r="31" spans="1:4" s="308" customFormat="1" x14ac:dyDescent="0.2">
      <c r="A31" s="309" t="s">
        <v>242</v>
      </c>
      <c r="B31" s="310" t="s">
        <v>243</v>
      </c>
      <c r="C31" s="311">
        <v>0</v>
      </c>
      <c r="D31" s="312">
        <f t="shared" si="0"/>
        <v>0</v>
      </c>
    </row>
    <row r="32" spans="1:4" s="316" customFormat="1" x14ac:dyDescent="0.2">
      <c r="A32" s="309" t="s">
        <v>244</v>
      </c>
      <c r="B32" s="310" t="s">
        <v>245</v>
      </c>
      <c r="C32" s="311">
        <v>0</v>
      </c>
      <c r="D32" s="312">
        <f t="shared" si="0"/>
        <v>0</v>
      </c>
    </row>
    <row r="33" spans="1:4" s="317" customFormat="1" ht="13.5" x14ac:dyDescent="0.2">
      <c r="A33" s="309" t="s">
        <v>246</v>
      </c>
      <c r="B33" s="310" t="s">
        <v>247</v>
      </c>
      <c r="C33" s="311">
        <f>SUM(C30:C32)</f>
        <v>2656</v>
      </c>
      <c r="D33" s="312">
        <f t="shared" si="0"/>
        <v>2656</v>
      </c>
    </row>
    <row r="34" spans="1:4" s="308" customFormat="1" ht="25.5" x14ac:dyDescent="0.2">
      <c r="A34" s="309" t="s">
        <v>248</v>
      </c>
      <c r="B34" s="310" t="s">
        <v>249</v>
      </c>
      <c r="C34" s="311">
        <v>378</v>
      </c>
      <c r="D34" s="312">
        <f t="shared" si="0"/>
        <v>378</v>
      </c>
    </row>
    <row r="35" spans="1:4" s="308" customFormat="1" x14ac:dyDescent="0.2">
      <c r="A35" s="309" t="s">
        <v>250</v>
      </c>
      <c r="B35" s="310" t="s">
        <v>251</v>
      </c>
      <c r="C35" s="311">
        <v>0</v>
      </c>
      <c r="D35" s="312">
        <f t="shared" si="0"/>
        <v>0</v>
      </c>
    </row>
    <row r="36" spans="1:4" s="308" customFormat="1" ht="13.5" thickBot="1" x14ac:dyDescent="0.25">
      <c r="A36" s="357" t="s">
        <v>252</v>
      </c>
      <c r="B36" s="358"/>
      <c r="C36" s="318">
        <f>C20+C23+C29+C33+C34+C35</f>
        <v>304121</v>
      </c>
      <c r="D36" s="319">
        <f t="shared" si="0"/>
        <v>304121</v>
      </c>
    </row>
    <row r="37" spans="1:4" s="308" customFormat="1" x14ac:dyDescent="0.2">
      <c r="A37" s="355" t="s">
        <v>253</v>
      </c>
      <c r="B37" s="356"/>
      <c r="C37" s="334"/>
      <c r="D37" s="335">
        <f t="shared" si="0"/>
        <v>0</v>
      </c>
    </row>
    <row r="38" spans="1:4" s="308" customFormat="1" x14ac:dyDescent="0.2">
      <c r="A38" s="309" t="s">
        <v>254</v>
      </c>
      <c r="B38" s="313" t="s">
        <v>255</v>
      </c>
      <c r="C38" s="314">
        <v>349964</v>
      </c>
      <c r="D38" s="315">
        <f t="shared" si="0"/>
        <v>349964</v>
      </c>
    </row>
    <row r="39" spans="1:4" s="308" customFormat="1" x14ac:dyDescent="0.2">
      <c r="A39" s="309" t="s">
        <v>256</v>
      </c>
      <c r="B39" s="313" t="s">
        <v>257</v>
      </c>
      <c r="C39" s="314">
        <v>0</v>
      </c>
      <c r="D39" s="315">
        <f t="shared" si="0"/>
        <v>0</v>
      </c>
    </row>
    <row r="40" spans="1:4" s="308" customFormat="1" x14ac:dyDescent="0.2">
      <c r="A40" s="309" t="s">
        <v>258</v>
      </c>
      <c r="B40" s="313" t="s">
        <v>259</v>
      </c>
      <c r="C40" s="314">
        <v>10317</v>
      </c>
      <c r="D40" s="315">
        <f t="shared" si="0"/>
        <v>10317</v>
      </c>
    </row>
    <row r="41" spans="1:4" s="308" customFormat="1" x14ac:dyDescent="0.2">
      <c r="A41" s="309" t="s">
        <v>260</v>
      </c>
      <c r="B41" s="313" t="s">
        <v>261</v>
      </c>
      <c r="C41" s="314">
        <v>-69249</v>
      </c>
      <c r="D41" s="315">
        <f t="shared" si="0"/>
        <v>-69249</v>
      </c>
    </row>
    <row r="42" spans="1:4" s="308" customFormat="1" x14ac:dyDescent="0.2">
      <c r="A42" s="309" t="s">
        <v>262</v>
      </c>
      <c r="B42" s="313" t="s">
        <v>263</v>
      </c>
      <c r="C42" s="314">
        <v>0</v>
      </c>
      <c r="D42" s="315">
        <f t="shared" si="0"/>
        <v>0</v>
      </c>
    </row>
    <row r="43" spans="1:4" s="308" customFormat="1" x14ac:dyDescent="0.2">
      <c r="A43" s="309" t="s">
        <v>264</v>
      </c>
      <c r="B43" s="313" t="s">
        <v>265</v>
      </c>
      <c r="C43" s="314">
        <v>10148</v>
      </c>
      <c r="D43" s="315">
        <f t="shared" si="0"/>
        <v>10148</v>
      </c>
    </row>
    <row r="44" spans="1:4" s="308" customFormat="1" x14ac:dyDescent="0.2">
      <c r="A44" s="309" t="s">
        <v>266</v>
      </c>
      <c r="B44" s="310" t="s">
        <v>267</v>
      </c>
      <c r="C44" s="311">
        <f>SUM(C38:C43)</f>
        <v>301180</v>
      </c>
      <c r="D44" s="312">
        <f t="shared" si="0"/>
        <v>301180</v>
      </c>
    </row>
    <row r="45" spans="1:4" s="308" customFormat="1" x14ac:dyDescent="0.2">
      <c r="A45" s="309" t="s">
        <v>268</v>
      </c>
      <c r="B45" s="313" t="s">
        <v>269</v>
      </c>
      <c r="C45" s="314">
        <v>313</v>
      </c>
      <c r="D45" s="315">
        <f t="shared" si="0"/>
        <v>313</v>
      </c>
    </row>
    <row r="46" spans="1:4" s="308" customFormat="1" ht="25.5" x14ac:dyDescent="0.2">
      <c r="A46" s="309" t="s">
        <v>270</v>
      </c>
      <c r="B46" s="313" t="s">
        <v>271</v>
      </c>
      <c r="C46" s="314">
        <v>992</v>
      </c>
      <c r="D46" s="315">
        <f t="shared" si="0"/>
        <v>992</v>
      </c>
    </row>
    <row r="47" spans="1:4" s="308" customFormat="1" x14ac:dyDescent="0.2">
      <c r="A47" s="309" t="s">
        <v>272</v>
      </c>
      <c r="B47" s="313" t="s">
        <v>273</v>
      </c>
      <c r="C47" s="314">
        <v>884</v>
      </c>
      <c r="D47" s="315">
        <f t="shared" si="0"/>
        <v>884</v>
      </c>
    </row>
    <row r="48" spans="1:4" s="308" customFormat="1" x14ac:dyDescent="0.2">
      <c r="A48" s="309" t="s">
        <v>274</v>
      </c>
      <c r="B48" s="310" t="s">
        <v>275</v>
      </c>
      <c r="C48" s="311">
        <f>SUM(C45:C47)</f>
        <v>2189</v>
      </c>
      <c r="D48" s="312">
        <f t="shared" si="0"/>
        <v>2189</v>
      </c>
    </row>
    <row r="49" spans="1:4" s="308" customFormat="1" ht="25.5" x14ac:dyDescent="0.2">
      <c r="A49" s="309" t="s">
        <v>276</v>
      </c>
      <c r="B49" s="310" t="s">
        <v>277</v>
      </c>
      <c r="C49" s="311">
        <v>0</v>
      </c>
      <c r="D49" s="312">
        <f t="shared" si="0"/>
        <v>0</v>
      </c>
    </row>
    <row r="50" spans="1:4" s="308" customFormat="1" ht="25.5" x14ac:dyDescent="0.2">
      <c r="A50" s="309" t="s">
        <v>278</v>
      </c>
      <c r="B50" s="310" t="s">
        <v>279</v>
      </c>
      <c r="C50" s="311">
        <v>0</v>
      </c>
      <c r="D50" s="312">
        <f t="shared" si="0"/>
        <v>0</v>
      </c>
    </row>
    <row r="51" spans="1:4" s="308" customFormat="1" x14ac:dyDescent="0.2">
      <c r="A51" s="309" t="s">
        <v>280</v>
      </c>
      <c r="B51" s="310" t="s">
        <v>281</v>
      </c>
      <c r="C51" s="311">
        <v>752</v>
      </c>
      <c r="D51" s="312">
        <f t="shared" si="0"/>
        <v>752</v>
      </c>
    </row>
    <row r="52" spans="1:4" s="308" customFormat="1" ht="13.5" thickBot="1" x14ac:dyDescent="0.25">
      <c r="A52" s="351" t="s">
        <v>282</v>
      </c>
      <c r="B52" s="352"/>
      <c r="C52" s="318">
        <f>C44+C48+C49+C50+C51</f>
        <v>304121</v>
      </c>
      <c r="D52" s="319">
        <f t="shared" si="0"/>
        <v>304121</v>
      </c>
    </row>
  </sheetData>
  <mergeCells count="7">
    <mergeCell ref="A52:B52"/>
    <mergeCell ref="A1:G1"/>
    <mergeCell ref="A3:D3"/>
    <mergeCell ref="A4:D4"/>
    <mergeCell ref="A7:B7"/>
    <mergeCell ref="A36:B36"/>
    <mergeCell ref="A37:B37"/>
  </mergeCells>
  <pageMargins left="0.78740157480314965" right="0.64" top="0.6" bottom="0.37" header="0.51181102362204722" footer="0.34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SheetLayoutView="100" workbookViewId="0">
      <selection sqref="A1:G1"/>
    </sheetView>
  </sheetViews>
  <sheetFormatPr defaultRowHeight="13.5" x14ac:dyDescent="0.25"/>
  <cols>
    <col min="1" max="1" width="6.28515625" style="323" customWidth="1"/>
    <col min="2" max="2" width="24.42578125" style="333" customWidth="1"/>
    <col min="3" max="8" width="7.7109375" style="333" customWidth="1"/>
    <col min="9" max="9" width="7.7109375" style="332" customWidth="1"/>
    <col min="10" max="10" width="7.7109375" style="322" customWidth="1"/>
    <col min="11" max="232" width="9.140625" style="322"/>
    <col min="233" max="233" width="6.28515625" style="322" customWidth="1"/>
    <col min="234" max="234" width="24.42578125" style="322" customWidth="1"/>
    <col min="235" max="242" width="7.7109375" style="322" customWidth="1"/>
    <col min="243" max="488" width="9.140625" style="322"/>
    <col min="489" max="489" width="6.28515625" style="322" customWidth="1"/>
    <col min="490" max="490" width="24.42578125" style="322" customWidth="1"/>
    <col min="491" max="498" width="7.7109375" style="322" customWidth="1"/>
    <col min="499" max="744" width="9.140625" style="322"/>
    <col min="745" max="745" width="6.28515625" style="322" customWidth="1"/>
    <col min="746" max="746" width="24.42578125" style="322" customWidth="1"/>
    <col min="747" max="754" width="7.7109375" style="322" customWidth="1"/>
    <col min="755" max="1000" width="9.140625" style="322"/>
    <col min="1001" max="1001" width="6.28515625" style="322" customWidth="1"/>
    <col min="1002" max="1002" width="24.42578125" style="322" customWidth="1"/>
    <col min="1003" max="1010" width="7.7109375" style="322" customWidth="1"/>
    <col min="1011" max="1256" width="9.140625" style="322"/>
    <col min="1257" max="1257" width="6.28515625" style="322" customWidth="1"/>
    <col min="1258" max="1258" width="24.42578125" style="322" customWidth="1"/>
    <col min="1259" max="1266" width="7.7109375" style="322" customWidth="1"/>
    <col min="1267" max="1512" width="9.140625" style="322"/>
    <col min="1513" max="1513" width="6.28515625" style="322" customWidth="1"/>
    <col min="1514" max="1514" width="24.42578125" style="322" customWidth="1"/>
    <col min="1515" max="1522" width="7.7109375" style="322" customWidth="1"/>
    <col min="1523" max="1768" width="9.140625" style="322"/>
    <col min="1769" max="1769" width="6.28515625" style="322" customWidth="1"/>
    <col min="1770" max="1770" width="24.42578125" style="322" customWidth="1"/>
    <col min="1771" max="1778" width="7.7109375" style="322" customWidth="1"/>
    <col min="1779" max="2024" width="9.140625" style="322"/>
    <col min="2025" max="2025" width="6.28515625" style="322" customWidth="1"/>
    <col min="2026" max="2026" width="24.42578125" style="322" customWidth="1"/>
    <col min="2027" max="2034" width="7.7109375" style="322" customWidth="1"/>
    <col min="2035" max="2280" width="9.140625" style="322"/>
    <col min="2281" max="2281" width="6.28515625" style="322" customWidth="1"/>
    <col min="2282" max="2282" width="24.42578125" style="322" customWidth="1"/>
    <col min="2283" max="2290" width="7.7109375" style="322" customWidth="1"/>
    <col min="2291" max="2536" width="9.140625" style="322"/>
    <col min="2537" max="2537" width="6.28515625" style="322" customWidth="1"/>
    <col min="2538" max="2538" width="24.42578125" style="322" customWidth="1"/>
    <col min="2539" max="2546" width="7.7109375" style="322" customWidth="1"/>
    <col min="2547" max="2792" width="9.140625" style="322"/>
    <col min="2793" max="2793" width="6.28515625" style="322" customWidth="1"/>
    <col min="2794" max="2794" width="24.42578125" style="322" customWidth="1"/>
    <col min="2795" max="2802" width="7.7109375" style="322" customWidth="1"/>
    <col min="2803" max="3048" width="9.140625" style="322"/>
    <col min="3049" max="3049" width="6.28515625" style="322" customWidth="1"/>
    <col min="3050" max="3050" width="24.42578125" style="322" customWidth="1"/>
    <col min="3051" max="3058" width="7.7109375" style="322" customWidth="1"/>
    <col min="3059" max="3304" width="9.140625" style="322"/>
    <col min="3305" max="3305" width="6.28515625" style="322" customWidth="1"/>
    <col min="3306" max="3306" width="24.42578125" style="322" customWidth="1"/>
    <col min="3307" max="3314" width="7.7109375" style="322" customWidth="1"/>
    <col min="3315" max="3560" width="9.140625" style="322"/>
    <col min="3561" max="3561" width="6.28515625" style="322" customWidth="1"/>
    <col min="3562" max="3562" width="24.42578125" style="322" customWidth="1"/>
    <col min="3563" max="3570" width="7.7109375" style="322" customWidth="1"/>
    <col min="3571" max="3816" width="9.140625" style="322"/>
    <col min="3817" max="3817" width="6.28515625" style="322" customWidth="1"/>
    <col min="3818" max="3818" width="24.42578125" style="322" customWidth="1"/>
    <col min="3819" max="3826" width="7.7109375" style="322" customWidth="1"/>
    <col min="3827" max="4072" width="9.140625" style="322"/>
    <col min="4073" max="4073" width="6.28515625" style="322" customWidth="1"/>
    <col min="4074" max="4074" width="24.42578125" style="322" customWidth="1"/>
    <col min="4075" max="4082" width="7.7109375" style="322" customWidth="1"/>
    <col min="4083" max="4328" width="9.140625" style="322"/>
    <col min="4329" max="4329" width="6.28515625" style="322" customWidth="1"/>
    <col min="4330" max="4330" width="24.42578125" style="322" customWidth="1"/>
    <col min="4331" max="4338" width="7.7109375" style="322" customWidth="1"/>
    <col min="4339" max="4584" width="9.140625" style="322"/>
    <col min="4585" max="4585" width="6.28515625" style="322" customWidth="1"/>
    <col min="4586" max="4586" width="24.42578125" style="322" customWidth="1"/>
    <col min="4587" max="4594" width="7.7109375" style="322" customWidth="1"/>
    <col min="4595" max="4840" width="9.140625" style="322"/>
    <col min="4841" max="4841" width="6.28515625" style="322" customWidth="1"/>
    <col min="4842" max="4842" width="24.42578125" style="322" customWidth="1"/>
    <col min="4843" max="4850" width="7.7109375" style="322" customWidth="1"/>
    <col min="4851" max="5096" width="9.140625" style="322"/>
    <col min="5097" max="5097" width="6.28515625" style="322" customWidth="1"/>
    <col min="5098" max="5098" width="24.42578125" style="322" customWidth="1"/>
    <col min="5099" max="5106" width="7.7109375" style="322" customWidth="1"/>
    <col min="5107" max="5352" width="9.140625" style="322"/>
    <col min="5353" max="5353" width="6.28515625" style="322" customWidth="1"/>
    <col min="5354" max="5354" width="24.42578125" style="322" customWidth="1"/>
    <col min="5355" max="5362" width="7.7109375" style="322" customWidth="1"/>
    <col min="5363" max="5608" width="9.140625" style="322"/>
    <col min="5609" max="5609" width="6.28515625" style="322" customWidth="1"/>
    <col min="5610" max="5610" width="24.42578125" style="322" customWidth="1"/>
    <col min="5611" max="5618" width="7.7109375" style="322" customWidth="1"/>
    <col min="5619" max="5864" width="9.140625" style="322"/>
    <col min="5865" max="5865" width="6.28515625" style="322" customWidth="1"/>
    <col min="5866" max="5866" width="24.42578125" style="322" customWidth="1"/>
    <col min="5867" max="5874" width="7.7109375" style="322" customWidth="1"/>
    <col min="5875" max="6120" width="9.140625" style="322"/>
    <col min="6121" max="6121" width="6.28515625" style="322" customWidth="1"/>
    <col min="6122" max="6122" width="24.42578125" style="322" customWidth="1"/>
    <col min="6123" max="6130" width="7.7109375" style="322" customWidth="1"/>
    <col min="6131" max="6376" width="9.140625" style="322"/>
    <col min="6377" max="6377" width="6.28515625" style="322" customWidth="1"/>
    <col min="6378" max="6378" width="24.42578125" style="322" customWidth="1"/>
    <col min="6379" max="6386" width="7.7109375" style="322" customWidth="1"/>
    <col min="6387" max="6632" width="9.140625" style="322"/>
    <col min="6633" max="6633" width="6.28515625" style="322" customWidth="1"/>
    <col min="6634" max="6634" width="24.42578125" style="322" customWidth="1"/>
    <col min="6635" max="6642" width="7.7109375" style="322" customWidth="1"/>
    <col min="6643" max="6888" width="9.140625" style="322"/>
    <col min="6889" max="6889" width="6.28515625" style="322" customWidth="1"/>
    <col min="6890" max="6890" width="24.42578125" style="322" customWidth="1"/>
    <col min="6891" max="6898" width="7.7109375" style="322" customWidth="1"/>
    <col min="6899" max="7144" width="9.140625" style="322"/>
    <col min="7145" max="7145" width="6.28515625" style="322" customWidth="1"/>
    <col min="7146" max="7146" width="24.42578125" style="322" customWidth="1"/>
    <col min="7147" max="7154" width="7.7109375" style="322" customWidth="1"/>
    <col min="7155" max="7400" width="9.140625" style="322"/>
    <col min="7401" max="7401" width="6.28515625" style="322" customWidth="1"/>
    <col min="7402" max="7402" width="24.42578125" style="322" customWidth="1"/>
    <col min="7403" max="7410" width="7.7109375" style="322" customWidth="1"/>
    <col min="7411" max="7656" width="9.140625" style="322"/>
    <col min="7657" max="7657" width="6.28515625" style="322" customWidth="1"/>
    <col min="7658" max="7658" width="24.42578125" style="322" customWidth="1"/>
    <col min="7659" max="7666" width="7.7109375" style="322" customWidth="1"/>
    <col min="7667" max="7912" width="9.140625" style="322"/>
    <col min="7913" max="7913" width="6.28515625" style="322" customWidth="1"/>
    <col min="7914" max="7914" width="24.42578125" style="322" customWidth="1"/>
    <col min="7915" max="7922" width="7.7109375" style="322" customWidth="1"/>
    <col min="7923" max="8168" width="9.140625" style="322"/>
    <col min="8169" max="8169" width="6.28515625" style="322" customWidth="1"/>
    <col min="8170" max="8170" width="24.42578125" style="322" customWidth="1"/>
    <col min="8171" max="8178" width="7.7109375" style="322" customWidth="1"/>
    <col min="8179" max="8424" width="9.140625" style="322"/>
    <col min="8425" max="8425" width="6.28515625" style="322" customWidth="1"/>
    <col min="8426" max="8426" width="24.42578125" style="322" customWidth="1"/>
    <col min="8427" max="8434" width="7.7109375" style="322" customWidth="1"/>
    <col min="8435" max="8680" width="9.140625" style="322"/>
    <col min="8681" max="8681" width="6.28515625" style="322" customWidth="1"/>
    <col min="8682" max="8682" width="24.42578125" style="322" customWidth="1"/>
    <col min="8683" max="8690" width="7.7109375" style="322" customWidth="1"/>
    <col min="8691" max="8936" width="9.140625" style="322"/>
    <col min="8937" max="8937" width="6.28515625" style="322" customWidth="1"/>
    <col min="8938" max="8938" width="24.42578125" style="322" customWidth="1"/>
    <col min="8939" max="8946" width="7.7109375" style="322" customWidth="1"/>
    <col min="8947" max="9192" width="9.140625" style="322"/>
    <col min="9193" max="9193" width="6.28515625" style="322" customWidth="1"/>
    <col min="9194" max="9194" width="24.42578125" style="322" customWidth="1"/>
    <col min="9195" max="9202" width="7.7109375" style="322" customWidth="1"/>
    <col min="9203" max="9448" width="9.140625" style="322"/>
    <col min="9449" max="9449" width="6.28515625" style="322" customWidth="1"/>
    <col min="9450" max="9450" width="24.42578125" style="322" customWidth="1"/>
    <col min="9451" max="9458" width="7.7109375" style="322" customWidth="1"/>
    <col min="9459" max="9704" width="9.140625" style="322"/>
    <col min="9705" max="9705" width="6.28515625" style="322" customWidth="1"/>
    <col min="9706" max="9706" width="24.42578125" style="322" customWidth="1"/>
    <col min="9707" max="9714" width="7.7109375" style="322" customWidth="1"/>
    <col min="9715" max="9960" width="9.140625" style="322"/>
    <col min="9961" max="9961" width="6.28515625" style="322" customWidth="1"/>
    <col min="9962" max="9962" width="24.42578125" style="322" customWidth="1"/>
    <col min="9963" max="9970" width="7.7109375" style="322" customWidth="1"/>
    <col min="9971" max="10216" width="9.140625" style="322"/>
    <col min="10217" max="10217" width="6.28515625" style="322" customWidth="1"/>
    <col min="10218" max="10218" width="24.42578125" style="322" customWidth="1"/>
    <col min="10219" max="10226" width="7.7109375" style="322" customWidth="1"/>
    <col min="10227" max="10472" width="9.140625" style="322"/>
    <col min="10473" max="10473" width="6.28515625" style="322" customWidth="1"/>
    <col min="10474" max="10474" width="24.42578125" style="322" customWidth="1"/>
    <col min="10475" max="10482" width="7.7109375" style="322" customWidth="1"/>
    <col min="10483" max="10728" width="9.140625" style="322"/>
    <col min="10729" max="10729" width="6.28515625" style="322" customWidth="1"/>
    <col min="10730" max="10730" width="24.42578125" style="322" customWidth="1"/>
    <col min="10731" max="10738" width="7.7109375" style="322" customWidth="1"/>
    <col min="10739" max="10984" width="9.140625" style="322"/>
    <col min="10985" max="10985" width="6.28515625" style="322" customWidth="1"/>
    <col min="10986" max="10986" width="24.42578125" style="322" customWidth="1"/>
    <col min="10987" max="10994" width="7.7109375" style="322" customWidth="1"/>
    <col min="10995" max="11240" width="9.140625" style="322"/>
    <col min="11241" max="11241" width="6.28515625" style="322" customWidth="1"/>
    <col min="11242" max="11242" width="24.42578125" style="322" customWidth="1"/>
    <col min="11243" max="11250" width="7.7109375" style="322" customWidth="1"/>
    <col min="11251" max="11496" width="9.140625" style="322"/>
    <col min="11497" max="11497" width="6.28515625" style="322" customWidth="1"/>
    <col min="11498" max="11498" width="24.42578125" style="322" customWidth="1"/>
    <col min="11499" max="11506" width="7.7109375" style="322" customWidth="1"/>
    <col min="11507" max="11752" width="9.140625" style="322"/>
    <col min="11753" max="11753" width="6.28515625" style="322" customWidth="1"/>
    <col min="11754" max="11754" width="24.42578125" style="322" customWidth="1"/>
    <col min="11755" max="11762" width="7.7109375" style="322" customWidth="1"/>
    <col min="11763" max="12008" width="9.140625" style="322"/>
    <col min="12009" max="12009" width="6.28515625" style="322" customWidth="1"/>
    <col min="12010" max="12010" width="24.42578125" style="322" customWidth="1"/>
    <col min="12011" max="12018" width="7.7109375" style="322" customWidth="1"/>
    <col min="12019" max="12264" width="9.140625" style="322"/>
    <col min="12265" max="12265" width="6.28515625" style="322" customWidth="1"/>
    <col min="12266" max="12266" width="24.42578125" style="322" customWidth="1"/>
    <col min="12267" max="12274" width="7.7109375" style="322" customWidth="1"/>
    <col min="12275" max="12520" width="9.140625" style="322"/>
    <col min="12521" max="12521" width="6.28515625" style="322" customWidth="1"/>
    <col min="12522" max="12522" width="24.42578125" style="322" customWidth="1"/>
    <col min="12523" max="12530" width="7.7109375" style="322" customWidth="1"/>
    <col min="12531" max="12776" width="9.140625" style="322"/>
    <col min="12777" max="12777" width="6.28515625" style="322" customWidth="1"/>
    <col min="12778" max="12778" width="24.42578125" style="322" customWidth="1"/>
    <col min="12779" max="12786" width="7.7109375" style="322" customWidth="1"/>
    <col min="12787" max="13032" width="9.140625" style="322"/>
    <col min="13033" max="13033" width="6.28515625" style="322" customWidth="1"/>
    <col min="13034" max="13034" width="24.42578125" style="322" customWidth="1"/>
    <col min="13035" max="13042" width="7.7109375" style="322" customWidth="1"/>
    <col min="13043" max="13288" width="9.140625" style="322"/>
    <col min="13289" max="13289" width="6.28515625" style="322" customWidth="1"/>
    <col min="13290" max="13290" width="24.42578125" style="322" customWidth="1"/>
    <col min="13291" max="13298" width="7.7109375" style="322" customWidth="1"/>
    <col min="13299" max="13544" width="9.140625" style="322"/>
    <col min="13545" max="13545" width="6.28515625" style="322" customWidth="1"/>
    <col min="13546" max="13546" width="24.42578125" style="322" customWidth="1"/>
    <col min="13547" max="13554" width="7.7109375" style="322" customWidth="1"/>
    <col min="13555" max="13800" width="9.140625" style="322"/>
    <col min="13801" max="13801" width="6.28515625" style="322" customWidth="1"/>
    <col min="13802" max="13802" width="24.42578125" style="322" customWidth="1"/>
    <col min="13803" max="13810" width="7.7109375" style="322" customWidth="1"/>
    <col min="13811" max="14056" width="9.140625" style="322"/>
    <col min="14057" max="14057" width="6.28515625" style="322" customWidth="1"/>
    <col min="14058" max="14058" width="24.42578125" style="322" customWidth="1"/>
    <col min="14059" max="14066" width="7.7109375" style="322" customWidth="1"/>
    <col min="14067" max="14312" width="9.140625" style="322"/>
    <col min="14313" max="14313" width="6.28515625" style="322" customWidth="1"/>
    <col min="14314" max="14314" width="24.42578125" style="322" customWidth="1"/>
    <col min="14315" max="14322" width="7.7109375" style="322" customWidth="1"/>
    <col min="14323" max="14568" width="9.140625" style="322"/>
    <col min="14569" max="14569" width="6.28515625" style="322" customWidth="1"/>
    <col min="14570" max="14570" width="24.42578125" style="322" customWidth="1"/>
    <col min="14571" max="14578" width="7.7109375" style="322" customWidth="1"/>
    <col min="14579" max="14824" width="9.140625" style="322"/>
    <col min="14825" max="14825" width="6.28515625" style="322" customWidth="1"/>
    <col min="14826" max="14826" width="24.42578125" style="322" customWidth="1"/>
    <col min="14827" max="14834" width="7.7109375" style="322" customWidth="1"/>
    <col min="14835" max="15080" width="9.140625" style="322"/>
    <col min="15081" max="15081" width="6.28515625" style="322" customWidth="1"/>
    <col min="15082" max="15082" width="24.42578125" style="322" customWidth="1"/>
    <col min="15083" max="15090" width="7.7109375" style="322" customWidth="1"/>
    <col min="15091" max="15336" width="9.140625" style="322"/>
    <col min="15337" max="15337" width="6.28515625" style="322" customWidth="1"/>
    <col min="15338" max="15338" width="24.42578125" style="322" customWidth="1"/>
    <col min="15339" max="15346" width="7.7109375" style="322" customWidth="1"/>
    <col min="15347" max="15592" width="9.140625" style="322"/>
    <col min="15593" max="15593" width="6.28515625" style="322" customWidth="1"/>
    <col min="15594" max="15594" width="24.42578125" style="322" customWidth="1"/>
    <col min="15595" max="15602" width="7.7109375" style="322" customWidth="1"/>
    <col min="15603" max="15848" width="9.140625" style="322"/>
    <col min="15849" max="15849" width="6.28515625" style="322" customWidth="1"/>
    <col min="15850" max="15850" width="24.42578125" style="322" customWidth="1"/>
    <col min="15851" max="15858" width="7.7109375" style="322" customWidth="1"/>
    <col min="15859" max="16104" width="9.140625" style="322"/>
    <col min="16105" max="16105" width="6.28515625" style="322" customWidth="1"/>
    <col min="16106" max="16106" width="24.42578125" style="322" customWidth="1"/>
    <col min="16107" max="16114" width="7.7109375" style="322" customWidth="1"/>
    <col min="16115" max="16384" width="9.140625" style="322"/>
  </cols>
  <sheetData>
    <row r="1" spans="1:10" ht="23.25" customHeight="1" x14ac:dyDescent="0.25">
      <c r="A1" s="341" t="s">
        <v>326</v>
      </c>
      <c r="B1" s="341"/>
      <c r="C1" s="341"/>
      <c r="D1" s="341"/>
      <c r="E1" s="341"/>
      <c r="F1" s="341"/>
      <c r="G1" s="341"/>
      <c r="H1" s="320"/>
      <c r="I1" s="321"/>
    </row>
    <row r="2" spans="1:10" ht="20.25" customHeight="1" x14ac:dyDescent="0.25">
      <c r="B2" s="359" t="s">
        <v>283</v>
      </c>
      <c r="C2" s="359"/>
      <c r="D2" s="359"/>
      <c r="E2" s="359"/>
      <c r="F2" s="359"/>
      <c r="G2" s="359"/>
      <c r="H2" s="359"/>
      <c r="I2" s="360"/>
      <c r="J2" s="360"/>
    </row>
    <row r="3" spans="1:10" ht="15.75" customHeight="1" x14ac:dyDescent="0.2">
      <c r="A3" s="361" t="s">
        <v>309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2.75" x14ac:dyDescent="0.2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3.5" customHeight="1" x14ac:dyDescent="0.2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ht="25.5" customHeight="1" x14ac:dyDescent="0.25">
      <c r="A6" s="324" t="s">
        <v>5</v>
      </c>
      <c r="B6" s="362" t="s">
        <v>284</v>
      </c>
      <c r="C6" s="362"/>
      <c r="D6" s="362"/>
      <c r="E6" s="362"/>
      <c r="F6" s="362"/>
      <c r="G6" s="362"/>
      <c r="H6" s="362"/>
      <c r="I6" s="362"/>
      <c r="J6" s="362"/>
    </row>
    <row r="7" spans="1:10" ht="19.5" customHeight="1" x14ac:dyDescent="0.25">
      <c r="A7" s="324"/>
      <c r="B7" s="325"/>
      <c r="C7" s="325"/>
      <c r="D7" s="325"/>
      <c r="E7" s="325"/>
      <c r="F7" s="325"/>
      <c r="G7" s="325"/>
      <c r="H7" s="325"/>
      <c r="I7" s="326"/>
      <c r="J7" s="326"/>
    </row>
    <row r="8" spans="1:10" x14ac:dyDescent="0.25">
      <c r="A8" s="323" t="s">
        <v>14</v>
      </c>
      <c r="B8" s="327"/>
      <c r="C8" s="328" t="s">
        <v>285</v>
      </c>
      <c r="D8" s="328" t="s">
        <v>286</v>
      </c>
      <c r="E8" s="328" t="s">
        <v>287</v>
      </c>
      <c r="F8" s="328" t="s">
        <v>288</v>
      </c>
      <c r="G8" s="329" t="s">
        <v>289</v>
      </c>
      <c r="H8" s="329" t="s">
        <v>290</v>
      </c>
      <c r="I8" s="329" t="s">
        <v>308</v>
      </c>
      <c r="J8" s="329" t="s">
        <v>3</v>
      </c>
    </row>
    <row r="9" spans="1:10" x14ac:dyDescent="0.25">
      <c r="B9" s="330" t="s">
        <v>291</v>
      </c>
      <c r="C9" s="330"/>
      <c r="D9" s="330"/>
      <c r="E9" s="330"/>
      <c r="F9" s="330"/>
      <c r="G9" s="330"/>
      <c r="H9" s="330"/>
      <c r="I9" s="331"/>
      <c r="J9" s="332"/>
    </row>
    <row r="10" spans="1:10" x14ac:dyDescent="0.25">
      <c r="B10" s="322" t="s">
        <v>292</v>
      </c>
      <c r="C10" s="322">
        <v>0</v>
      </c>
      <c r="D10" s="322">
        <v>0</v>
      </c>
      <c r="E10" s="322">
        <v>0</v>
      </c>
      <c r="F10" s="322">
        <v>0</v>
      </c>
      <c r="G10" s="322">
        <v>0</v>
      </c>
      <c r="H10" s="322">
        <v>0</v>
      </c>
      <c r="I10" s="332">
        <v>0</v>
      </c>
      <c r="J10" s="332">
        <f>SUM(I10:I10)</f>
        <v>0</v>
      </c>
    </row>
    <row r="11" spans="1:10" x14ac:dyDescent="0.25">
      <c r="B11" s="322" t="s">
        <v>293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32">
        <v>0</v>
      </c>
      <c r="J11" s="332">
        <f>SUM(I11:I11)</f>
        <v>0</v>
      </c>
    </row>
    <row r="12" spans="1:10" x14ac:dyDescent="0.25">
      <c r="B12" s="322" t="s">
        <v>294</v>
      </c>
      <c r="C12" s="322">
        <v>0</v>
      </c>
      <c r="D12" s="322">
        <v>0</v>
      </c>
      <c r="E12" s="322">
        <v>0</v>
      </c>
      <c r="F12" s="322">
        <v>0</v>
      </c>
      <c r="G12" s="322">
        <v>0</v>
      </c>
      <c r="H12" s="322">
        <v>0</v>
      </c>
      <c r="I12" s="332">
        <v>0</v>
      </c>
      <c r="J12" s="332">
        <f>SUM(I12:I12)</f>
        <v>0</v>
      </c>
    </row>
    <row r="13" spans="1:10" x14ac:dyDescent="0.25">
      <c r="B13" s="322" t="s">
        <v>295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32">
        <v>0</v>
      </c>
      <c r="J13" s="332">
        <f>SUM(I13:I13)</f>
        <v>0</v>
      </c>
    </row>
    <row r="14" spans="1:10" x14ac:dyDescent="0.25">
      <c r="B14" s="330" t="s">
        <v>3</v>
      </c>
      <c r="C14" s="330">
        <f t="shared" ref="C14:I14" si="0">SUM(C10:C13)</f>
        <v>0</v>
      </c>
      <c r="D14" s="330">
        <f t="shared" si="0"/>
        <v>0</v>
      </c>
      <c r="E14" s="330">
        <f t="shared" si="0"/>
        <v>0</v>
      </c>
      <c r="F14" s="330">
        <f t="shared" si="0"/>
        <v>0</v>
      </c>
      <c r="G14" s="330">
        <f t="shared" si="0"/>
        <v>0</v>
      </c>
      <c r="H14" s="330">
        <f t="shared" si="0"/>
        <v>0</v>
      </c>
      <c r="I14" s="331">
        <f t="shared" si="0"/>
        <v>0</v>
      </c>
      <c r="J14" s="331">
        <f>SUM(I14:I14)</f>
        <v>0</v>
      </c>
    </row>
    <row r="15" spans="1:10" ht="9.75" customHeight="1" x14ac:dyDescent="0.25">
      <c r="B15" s="322"/>
      <c r="C15" s="322"/>
      <c r="D15" s="322"/>
      <c r="E15" s="322"/>
      <c r="F15" s="322"/>
      <c r="G15" s="322"/>
      <c r="H15" s="322"/>
      <c r="J15" s="332"/>
    </row>
    <row r="16" spans="1:10" x14ac:dyDescent="0.25">
      <c r="B16" s="330" t="s">
        <v>296</v>
      </c>
      <c r="C16" s="330"/>
      <c r="D16" s="330"/>
      <c r="E16" s="330"/>
      <c r="F16" s="330"/>
      <c r="G16" s="330"/>
      <c r="H16" s="330"/>
      <c r="I16" s="331"/>
      <c r="J16" s="332"/>
    </row>
    <row r="17" spans="1:10" x14ac:dyDescent="0.25">
      <c r="B17" s="322" t="s">
        <v>21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32">
        <v>0</v>
      </c>
      <c r="J17" s="332">
        <f>SUM(C17:I17)</f>
        <v>0</v>
      </c>
    </row>
    <row r="18" spans="1:10" x14ac:dyDescent="0.25">
      <c r="B18" s="322" t="s">
        <v>297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>
        <v>0</v>
      </c>
      <c r="I18" s="332">
        <v>0</v>
      </c>
      <c r="J18" s="332">
        <f>SUM(I18:I18)</f>
        <v>0</v>
      </c>
    </row>
    <row r="19" spans="1:10" x14ac:dyDescent="0.25">
      <c r="B19" s="322" t="s">
        <v>298</v>
      </c>
      <c r="C19" s="322">
        <v>0</v>
      </c>
      <c r="D19" s="322">
        <v>0</v>
      </c>
      <c r="E19" s="322">
        <v>0</v>
      </c>
      <c r="F19" s="322">
        <v>0</v>
      </c>
      <c r="G19" s="322">
        <v>0</v>
      </c>
      <c r="H19" s="322">
        <v>0</v>
      </c>
      <c r="I19" s="332">
        <v>0</v>
      </c>
      <c r="J19" s="332">
        <f>SUM(I19:I19)</f>
        <v>0</v>
      </c>
    </row>
    <row r="20" spans="1:10" x14ac:dyDescent="0.25">
      <c r="B20" s="330" t="s">
        <v>3</v>
      </c>
      <c r="C20" s="330">
        <f t="shared" ref="C20:I20" si="1">SUM(C17:C19)</f>
        <v>0</v>
      </c>
      <c r="D20" s="330">
        <f t="shared" si="1"/>
        <v>0</v>
      </c>
      <c r="E20" s="330">
        <f t="shared" si="1"/>
        <v>0</v>
      </c>
      <c r="F20" s="330">
        <f t="shared" si="1"/>
        <v>0</v>
      </c>
      <c r="G20" s="330">
        <f t="shared" si="1"/>
        <v>0</v>
      </c>
      <c r="H20" s="330">
        <f t="shared" si="1"/>
        <v>0</v>
      </c>
      <c r="I20" s="331">
        <f t="shared" si="1"/>
        <v>0</v>
      </c>
      <c r="J20" s="332">
        <f>SUM(I20:I20)</f>
        <v>0</v>
      </c>
    </row>
    <row r="21" spans="1:10" x14ac:dyDescent="0.25">
      <c r="B21" s="330"/>
      <c r="C21" s="330"/>
      <c r="D21" s="330"/>
      <c r="E21" s="330"/>
      <c r="F21" s="330"/>
      <c r="G21" s="330"/>
      <c r="H21" s="330"/>
      <c r="I21" s="331"/>
      <c r="J21" s="332"/>
    </row>
    <row r="22" spans="1:10" ht="27" customHeight="1" x14ac:dyDescent="0.25">
      <c r="A22" s="324" t="s">
        <v>13</v>
      </c>
      <c r="B22" s="363" t="s">
        <v>299</v>
      </c>
      <c r="C22" s="363"/>
      <c r="D22" s="363"/>
      <c r="E22" s="363"/>
      <c r="F22" s="363"/>
      <c r="G22" s="363"/>
      <c r="H22" s="363"/>
      <c r="I22" s="364"/>
      <c r="J22" s="364"/>
    </row>
    <row r="23" spans="1:10" ht="9" customHeight="1" x14ac:dyDescent="0.25"/>
    <row r="24" spans="1:10" x14ac:dyDescent="0.25">
      <c r="A24" s="323" t="s">
        <v>14</v>
      </c>
      <c r="B24" s="327"/>
      <c r="C24" s="328" t="s">
        <v>285</v>
      </c>
      <c r="D24" s="328" t="s">
        <v>286</v>
      </c>
      <c r="E24" s="328" t="s">
        <v>287</v>
      </c>
      <c r="F24" s="328" t="s">
        <v>288</v>
      </c>
      <c r="G24" s="329" t="s">
        <v>289</v>
      </c>
      <c r="H24" s="329" t="s">
        <v>290</v>
      </c>
      <c r="I24" s="329" t="s">
        <v>308</v>
      </c>
      <c r="J24" s="329" t="s">
        <v>3</v>
      </c>
    </row>
    <row r="25" spans="1:10" x14ac:dyDescent="0.25">
      <c r="B25" s="330" t="s">
        <v>291</v>
      </c>
      <c r="C25" s="330"/>
      <c r="D25" s="330"/>
      <c r="E25" s="330"/>
      <c r="F25" s="330"/>
      <c r="G25" s="330"/>
      <c r="H25" s="330"/>
      <c r="I25" s="331"/>
      <c r="J25" s="332"/>
    </row>
    <row r="26" spans="1:10" x14ac:dyDescent="0.25">
      <c r="B26" s="322" t="s">
        <v>292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32">
        <v>0</v>
      </c>
      <c r="J26" s="332">
        <f>SUM(C26:I26)</f>
        <v>0</v>
      </c>
    </row>
    <row r="27" spans="1:10" x14ac:dyDescent="0.25">
      <c r="B27" s="322" t="s">
        <v>293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32">
        <v>0</v>
      </c>
      <c r="J27" s="332">
        <f>SUM(C27:I27)</f>
        <v>0</v>
      </c>
    </row>
    <row r="28" spans="1:10" x14ac:dyDescent="0.25">
      <c r="B28" s="322" t="s">
        <v>294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32">
        <v>0</v>
      </c>
      <c r="J28" s="332">
        <f>SUM(C28:I28)</f>
        <v>0</v>
      </c>
    </row>
    <row r="29" spans="1:10" x14ac:dyDescent="0.25">
      <c r="B29" s="322" t="s">
        <v>295</v>
      </c>
      <c r="C29" s="322">
        <v>0</v>
      </c>
      <c r="D29" s="322">
        <v>0</v>
      </c>
      <c r="E29" s="322">
        <v>0</v>
      </c>
      <c r="F29" s="322">
        <v>0</v>
      </c>
      <c r="G29" s="322">
        <v>0</v>
      </c>
      <c r="H29" s="322">
        <v>0</v>
      </c>
      <c r="I29" s="332">
        <v>0</v>
      </c>
      <c r="J29" s="332">
        <f>SUM(C29:I29)</f>
        <v>0</v>
      </c>
    </row>
    <row r="30" spans="1:10" x14ac:dyDescent="0.25">
      <c r="B30" s="330" t="s">
        <v>3</v>
      </c>
      <c r="C30" s="330">
        <f t="shared" ref="C30:I30" si="2">SUM(C26:C29)</f>
        <v>0</v>
      </c>
      <c r="D30" s="330">
        <f t="shared" si="2"/>
        <v>0</v>
      </c>
      <c r="E30" s="330">
        <f t="shared" si="2"/>
        <v>0</v>
      </c>
      <c r="F30" s="330">
        <f t="shared" si="2"/>
        <v>0</v>
      </c>
      <c r="G30" s="330">
        <f t="shared" si="2"/>
        <v>0</v>
      </c>
      <c r="H30" s="330">
        <f t="shared" si="2"/>
        <v>0</v>
      </c>
      <c r="I30" s="331">
        <f t="shared" si="2"/>
        <v>0</v>
      </c>
      <c r="J30" s="331">
        <f>SUM(I30:I30)</f>
        <v>0</v>
      </c>
    </row>
    <row r="31" spans="1:10" ht="9.75" customHeight="1" x14ac:dyDescent="0.25">
      <c r="B31" s="322"/>
      <c r="C31" s="322"/>
      <c r="D31" s="322"/>
      <c r="E31" s="322"/>
      <c r="F31" s="322"/>
      <c r="G31" s="322"/>
      <c r="H31" s="322"/>
      <c r="J31" s="332"/>
    </row>
    <row r="32" spans="1:10" x14ac:dyDescent="0.25">
      <c r="B32" s="330" t="s">
        <v>296</v>
      </c>
      <c r="C32" s="330"/>
      <c r="D32" s="330"/>
      <c r="E32" s="330"/>
      <c r="F32" s="330"/>
      <c r="G32" s="330"/>
      <c r="H32" s="330"/>
      <c r="I32" s="331"/>
      <c r="J32" s="332"/>
    </row>
    <row r="33" spans="2:10" x14ac:dyDescent="0.25">
      <c r="B33" s="322" t="s">
        <v>21</v>
      </c>
      <c r="C33" s="322">
        <v>0</v>
      </c>
      <c r="D33" s="322">
        <v>0</v>
      </c>
      <c r="E33" s="322">
        <v>0</v>
      </c>
      <c r="F33" s="322">
        <v>0</v>
      </c>
      <c r="G33" s="322">
        <v>0</v>
      </c>
      <c r="H33" s="322">
        <v>0</v>
      </c>
      <c r="I33" s="332">
        <v>0</v>
      </c>
      <c r="J33" s="332">
        <f>SUM(C33:I33)</f>
        <v>0</v>
      </c>
    </row>
    <row r="34" spans="2:10" x14ac:dyDescent="0.25">
      <c r="B34" s="322" t="s">
        <v>297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32">
        <v>0</v>
      </c>
      <c r="J34" s="332">
        <f>SUM(C34:I34)</f>
        <v>0</v>
      </c>
    </row>
    <row r="35" spans="2:10" ht="13.5" customHeight="1" x14ac:dyDescent="0.25">
      <c r="B35" s="333" t="s">
        <v>300</v>
      </c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32">
        <v>0</v>
      </c>
      <c r="J35" s="332">
        <f>SUM(C35:I35)</f>
        <v>0</v>
      </c>
    </row>
    <row r="36" spans="2:10" x14ac:dyDescent="0.25">
      <c r="B36" s="330" t="s">
        <v>3</v>
      </c>
      <c r="C36" s="330">
        <f>SUM(C33:C35)</f>
        <v>0</v>
      </c>
      <c r="D36" s="330">
        <f t="shared" ref="D36:I36" si="3">SUM(D33:D35)</f>
        <v>0</v>
      </c>
      <c r="E36" s="330">
        <f t="shared" si="3"/>
        <v>0</v>
      </c>
      <c r="F36" s="330">
        <f t="shared" si="3"/>
        <v>0</v>
      </c>
      <c r="G36" s="330">
        <f t="shared" si="3"/>
        <v>0</v>
      </c>
      <c r="H36" s="330">
        <f t="shared" si="3"/>
        <v>0</v>
      </c>
      <c r="I36" s="330">
        <f t="shared" si="3"/>
        <v>0</v>
      </c>
      <c r="J36" s="332">
        <f>SUM(I36:I36)</f>
        <v>0</v>
      </c>
    </row>
  </sheetData>
  <mergeCells count="5">
    <mergeCell ref="A1:G1"/>
    <mergeCell ref="B2:J2"/>
    <mergeCell ref="A3:J5"/>
    <mergeCell ref="B6:J6"/>
    <mergeCell ref="B22:J22"/>
  </mergeCells>
  <pageMargins left="0.19685039370078741" right="0.19685039370078741" top="1.1023622047244095" bottom="1.181102362204724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Címrend</vt:lpstr>
      <vt:lpstr>1. melléklet</vt:lpstr>
      <vt:lpstr>2. melléklet </vt:lpstr>
      <vt:lpstr>3. melléklet</vt:lpstr>
      <vt:lpstr>4. melléklet </vt:lpstr>
      <vt:lpstr>5. melléklet</vt:lpstr>
      <vt:lpstr>6. melléklet </vt:lpstr>
      <vt:lpstr>7. melléklet</vt:lpstr>
      <vt:lpstr>8. melléklet</vt:lpstr>
      <vt:lpstr>'2. melléklet '!Nyomtatási_cím</vt:lpstr>
      <vt:lpstr>'4. melléklet 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</cp:lastModifiedBy>
  <cp:lastPrinted>2017-06-01T12:40:30Z</cp:lastPrinted>
  <dcterms:created xsi:type="dcterms:W3CDTF">1997-01-17T14:02:09Z</dcterms:created>
  <dcterms:modified xsi:type="dcterms:W3CDTF">2017-06-01T12:41:15Z</dcterms:modified>
</cp:coreProperties>
</file>