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9015" firstSheet="3" activeTab="9"/>
  </bookViews>
  <sheets>
    <sheet name="1.info tábla" sheetId="19" r:id="rId1"/>
    <sheet name="2. info tábla" sheetId="17" r:id="rId2"/>
    <sheet name="3. info tábla" sheetId="18" r:id="rId3"/>
    <sheet name="4. info tábla" sheetId="14" r:id="rId4"/>
    <sheet name="5. info tábla" sheetId="8" r:id="rId5"/>
    <sheet name="6. info tábla" sheetId="9" r:id="rId6"/>
    <sheet name="7. info tábla" sheetId="11" r:id="rId7"/>
    <sheet name="8. info tábla" sheetId="10" r:id="rId8"/>
    <sheet name="9. info tábla" sheetId="13" r:id="rId9"/>
    <sheet name="10. info tábla" sheetId="2" r:id="rId10"/>
  </sheets>
  <definedNames>
    <definedName name="_xlnm.Print_Area" localSheetId="7">'8. info tábla'!$A$1:$E$67</definedName>
  </definedNames>
  <calcPr calcId="145621"/>
</workbook>
</file>

<file path=xl/calcChain.xml><?xml version="1.0" encoding="utf-8"?>
<calcChain xmlns="http://schemas.openxmlformats.org/spreadsheetml/2006/main">
  <c r="E27" i="10" l="1"/>
  <c r="D27" i="10"/>
  <c r="D24" i="10"/>
  <c r="D26" i="10"/>
  <c r="E24" i="10"/>
  <c r="B12" i="14"/>
  <c r="C36" i="18"/>
  <c r="D36" i="18"/>
  <c r="B36" i="18"/>
  <c r="B18" i="18"/>
  <c r="E33" i="17"/>
  <c r="B18" i="19" l="1"/>
  <c r="B15" i="19"/>
  <c r="B11" i="19"/>
  <c r="B8" i="19"/>
  <c r="B12" i="19" l="1"/>
  <c r="B20" i="19" s="1"/>
  <c r="B22" i="19" l="1"/>
  <c r="B33" i="10"/>
  <c r="E34" i="10"/>
  <c r="E38" i="10" s="1"/>
  <c r="B34" i="10"/>
  <c r="C33" i="10"/>
  <c r="B15" i="14"/>
  <c r="E12" i="8"/>
  <c r="B41" i="18"/>
  <c r="B42" i="18" s="1"/>
  <c r="B27" i="18"/>
  <c r="B23" i="18"/>
  <c r="B13" i="18"/>
  <c r="B10" i="18"/>
  <c r="C48" i="17"/>
  <c r="C44" i="17"/>
  <c r="C33" i="17"/>
  <c r="C29" i="17"/>
  <c r="C18" i="17"/>
  <c r="C14" i="17"/>
  <c r="F24" i="10"/>
  <c r="E33" i="10"/>
  <c r="F20" i="10"/>
  <c r="B19" i="10"/>
  <c r="F22" i="13"/>
  <c r="F27" i="13"/>
  <c r="D32" i="9"/>
  <c r="C66" i="10"/>
  <c r="D66" i="10"/>
  <c r="E66" i="10"/>
  <c r="F26" i="10"/>
  <c r="B55" i="10"/>
  <c r="C55" i="10"/>
  <c r="D55" i="10"/>
  <c r="E55" i="10"/>
  <c r="F52" i="10"/>
  <c r="F55" i="10" s="1"/>
  <c r="F53" i="10"/>
  <c r="F54" i="10"/>
  <c r="B51" i="10"/>
  <c r="C51" i="10"/>
  <c r="D51" i="10"/>
  <c r="E51" i="10"/>
  <c r="F46" i="10"/>
  <c r="F51" i="10" s="1"/>
  <c r="F47" i="10"/>
  <c r="F48" i="10"/>
  <c r="F49" i="10"/>
  <c r="F50" i="10"/>
  <c r="B45" i="10"/>
  <c r="C45" i="10"/>
  <c r="D45" i="10"/>
  <c r="E45" i="10"/>
  <c r="F43" i="10"/>
  <c r="F45" i="10" s="1"/>
  <c r="F44" i="10"/>
  <c r="B41" i="10"/>
  <c r="B38" i="10"/>
  <c r="C19" i="10"/>
  <c r="C38" i="10"/>
  <c r="C41" i="10"/>
  <c r="D41" i="10"/>
  <c r="D19" i="10"/>
  <c r="D38" i="10"/>
  <c r="E19" i="10"/>
  <c r="E41" i="10"/>
  <c r="F39" i="10"/>
  <c r="F40" i="10"/>
  <c r="F41" i="10" s="1"/>
  <c r="F11" i="10"/>
  <c r="F14" i="10"/>
  <c r="F19" i="10" s="1"/>
  <c r="F17" i="10"/>
  <c r="F18" i="10"/>
  <c r="F28" i="10"/>
  <c r="F31" i="10"/>
  <c r="F32" i="10"/>
  <c r="F23" i="10"/>
  <c r="F27" i="10"/>
  <c r="F34" i="10"/>
  <c r="F38" i="10" s="1"/>
  <c r="F36" i="10"/>
  <c r="F37" i="10"/>
  <c r="F35" i="10"/>
  <c r="F56" i="10"/>
  <c r="D10" i="18"/>
  <c r="D13" i="18"/>
  <c r="D18" i="18"/>
  <c r="D23" i="18"/>
  <c r="D27" i="18"/>
  <c r="D41" i="18"/>
  <c r="E14" i="17"/>
  <c r="E18" i="17"/>
  <c r="E20" i="17" s="1"/>
  <c r="E29" i="17"/>
  <c r="D36" i="17"/>
  <c r="E44" i="17"/>
  <c r="E48" i="17"/>
  <c r="E52" i="17" s="1"/>
  <c r="D52" i="17"/>
  <c r="E37" i="9"/>
  <c r="E32" i="9"/>
  <c r="E24" i="9"/>
  <c r="E20" i="9"/>
  <c r="G7" i="8"/>
  <c r="G8" i="8"/>
  <c r="G9" i="8"/>
  <c r="G10" i="8"/>
  <c r="G11" i="8"/>
  <c r="G6" i="8"/>
  <c r="C12" i="8"/>
  <c r="G18" i="11"/>
  <c r="G19" i="11"/>
  <c r="G20" i="11"/>
  <c r="G21" i="11"/>
  <c r="D22" i="11"/>
  <c r="G22" i="11"/>
  <c r="E22" i="11"/>
  <c r="F22" i="11"/>
  <c r="G17" i="11"/>
  <c r="D12" i="11"/>
  <c r="D14" i="11" s="1"/>
  <c r="E12" i="11"/>
  <c r="E14" i="11" s="1"/>
  <c r="F12" i="11"/>
  <c r="F14" i="11" s="1"/>
  <c r="G7" i="11"/>
  <c r="G8" i="11"/>
  <c r="G9" i="11"/>
  <c r="G10" i="11"/>
  <c r="G11" i="11"/>
  <c r="G6" i="11"/>
  <c r="C12" i="11"/>
  <c r="C14" i="11" s="1"/>
  <c r="C22" i="11"/>
  <c r="B22" i="11"/>
  <c r="B12" i="11"/>
  <c r="B14" i="11" s="1"/>
  <c r="D19" i="2"/>
  <c r="C19" i="2"/>
  <c r="D23" i="2"/>
  <c r="C23" i="2"/>
  <c r="E23" i="2"/>
  <c r="E19" i="2"/>
  <c r="F12" i="10"/>
  <c r="F13" i="10"/>
  <c r="F15" i="10"/>
  <c r="F16" i="10"/>
  <c r="F21" i="10"/>
  <c r="F22" i="10"/>
  <c r="F29" i="10"/>
  <c r="F30" i="10"/>
  <c r="F57" i="10"/>
  <c r="F59" i="10"/>
  <c r="F60" i="10"/>
  <c r="F61" i="10"/>
  <c r="F63" i="10"/>
  <c r="F64" i="10"/>
  <c r="F65" i="10"/>
  <c r="F66" i="10" s="1"/>
  <c r="B66" i="10"/>
  <c r="F67" i="10"/>
  <c r="E8" i="9"/>
  <c r="E14" i="9"/>
  <c r="E28" i="9"/>
  <c r="E42" i="9"/>
  <c r="E52" i="9" s="1"/>
  <c r="E50" i="9"/>
  <c r="D12" i="8"/>
  <c r="G12" i="8" s="1"/>
  <c r="F12" i="8"/>
  <c r="F25" i="10"/>
  <c r="G12" i="11"/>
  <c r="G14" i="11" s="1"/>
  <c r="C42" i="10"/>
  <c r="C58" i="10" s="1"/>
  <c r="D42" i="18"/>
  <c r="B42" i="10"/>
  <c r="B58" i="10" s="1"/>
  <c r="D33" i="10"/>
  <c r="D42" i="10" s="1"/>
  <c r="D58" i="10" s="1"/>
  <c r="E42" i="10" l="1"/>
  <c r="E58" i="10" s="1"/>
  <c r="E25" i="2"/>
  <c r="C25" i="2"/>
  <c r="D25" i="2"/>
  <c r="F33" i="10"/>
  <c r="F42" i="10" s="1"/>
  <c r="F58" i="10" s="1"/>
  <c r="D30" i="18"/>
  <c r="D43" i="18" s="1"/>
  <c r="B30" i="18"/>
  <c r="B43" i="18" s="1"/>
  <c r="E36" i="17"/>
  <c r="C52" i="17"/>
  <c r="C20" i="17"/>
  <c r="C36" i="17" s="1"/>
</calcChain>
</file>

<file path=xl/sharedStrings.xml><?xml version="1.0" encoding="utf-8"?>
<sst xmlns="http://schemas.openxmlformats.org/spreadsheetml/2006/main" count="385" uniqueCount="337">
  <si>
    <t>ESZKÖZÖK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</si>
  <si>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</si>
  <si>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</si>
  <si>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</si>
  <si>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</si>
  <si>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</si>
  <si>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</si>
  <si>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</si>
  <si>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</si>
  <si>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</si>
  <si>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FORRÁSOK</t>
  </si>
  <si>
    <t xml:space="preserve">Adónem </t>
  </si>
  <si>
    <t>Eredeti ei.</t>
  </si>
  <si>
    <t>Módosított ei.</t>
  </si>
  <si>
    <t>Teljesítés</t>
  </si>
  <si>
    <t>Építményadó</t>
  </si>
  <si>
    <t>Idegenforgalmi adó épület után</t>
  </si>
  <si>
    <t xml:space="preserve">Idegenforgalmi adó tartózkodás után </t>
  </si>
  <si>
    <t xml:space="preserve">Telekadó </t>
  </si>
  <si>
    <t xml:space="preserve">Magánszemélyek kommunális adója </t>
  </si>
  <si>
    <t>Iparűzési adó</t>
  </si>
  <si>
    <t>Talajterhelési díj</t>
  </si>
  <si>
    <t>Gépjárműadó</t>
  </si>
  <si>
    <t>Termőföld bérb származó jövedelemadó</t>
  </si>
  <si>
    <t>KIMUTATÁS</t>
  </si>
  <si>
    <t>2016. év</t>
  </si>
  <si>
    <t>Összesen</t>
  </si>
  <si>
    <t>Összesen:</t>
  </si>
  <si>
    <t>Adópótlék, adóbírság</t>
  </si>
  <si>
    <t>I.</t>
  </si>
  <si>
    <t xml:space="preserve"> </t>
  </si>
  <si>
    <t>Ellátottak térítési díjának, ill. kártérítésének méltányossági alapon történő elengedése:</t>
  </si>
  <si>
    <t>Térítési díjak (kedvezmény jogszabályi előíráson alapul)</t>
  </si>
  <si>
    <t>Kedvezmények miatti csökkentés:</t>
  </si>
  <si>
    <t>Tényleges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</si>
  <si>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</si>
  <si>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</si>
  <si>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</si>
  <si>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</si>
  <si>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Telekadó</t>
  </si>
  <si>
    <t>Gépjárműadó (40% marad az önkormányzatnál)</t>
  </si>
  <si>
    <t>Kedvezmények miatti csökkentés</t>
  </si>
  <si>
    <t>Mentességek miatti csökkentés:</t>
  </si>
  <si>
    <t xml:space="preserve">  </t>
  </si>
  <si>
    <t>Helyiségek, eszközök hasznosításából származó bevételből nyújtott kedvezmény, mentesség:</t>
  </si>
  <si>
    <t>Egyéb nyújtott kedvezmény vagy kölcsön elengedés:</t>
  </si>
  <si>
    <t>KÖZVETETT TÁMOGATÁSOK MINDÖSSZESEN:</t>
  </si>
  <si>
    <t>megnevezés</t>
  </si>
  <si>
    <t xml:space="preserve"> EBBŐL forgalomképtelen törzsvagyon</t>
  </si>
  <si>
    <t xml:space="preserve"> EBBŐL korlátozottan forgalomképes törzsvagyon</t>
  </si>
  <si>
    <t>EBBŐL üzleti vagyon</t>
  </si>
  <si>
    <t>összesen</t>
  </si>
  <si>
    <t>Immateriális javak értékcsökkenése</t>
  </si>
  <si>
    <t xml:space="preserve">I. Immateriális javak összesen </t>
  </si>
  <si>
    <t>Ingatlanok és kapcsolódó vagyoni értékű jogok értékcsökkenése</t>
  </si>
  <si>
    <t>Gépek, berendezések és felszerelések értékcsökkenése</t>
  </si>
  <si>
    <t xml:space="preserve">II. Tárgyi eszközök összesen </t>
  </si>
  <si>
    <t xml:space="preserve">Tartós részesedések értékvesztése </t>
  </si>
  <si>
    <t xml:space="preserve">III. Befektetett pénzügyi eszközök összesen </t>
  </si>
  <si>
    <t xml:space="preserve">I. Készletek összesen </t>
  </si>
  <si>
    <t>ESZKÖZÖK ÖSSZESEN</t>
  </si>
  <si>
    <t>függő követelések állománya</t>
  </si>
  <si>
    <t>biztos ( jövőbeni ) követelések</t>
  </si>
  <si>
    <t>Saját bevétel</t>
  </si>
  <si>
    <t>Helyi adóból származó bevétel</t>
  </si>
  <si>
    <t>Saját bevétel 50%-a</t>
  </si>
  <si>
    <t>Fizetési kötelezettségek</t>
  </si>
  <si>
    <t>Hiteltörlesztések</t>
  </si>
  <si>
    <t>Kötvény törlesztések</t>
  </si>
  <si>
    <t>Adósságot keletkeztető ügyletek értéke (Stabilitási tv. 3.§)</t>
  </si>
  <si>
    <t>állományáról</t>
  </si>
  <si>
    <t>Pénztárban levő fizikai részvények:</t>
  </si>
  <si>
    <t>VASIVÍZ Zrt. /törzsrészvény/</t>
  </si>
  <si>
    <t>Sorozat</t>
  </si>
  <si>
    <t>Sorszám</t>
  </si>
  <si>
    <t>Címlet</t>
  </si>
  <si>
    <t>Db</t>
  </si>
  <si>
    <t xml:space="preserve">         Értéke</t>
  </si>
  <si>
    <t>/Ft/</t>
  </si>
  <si>
    <t>"A"</t>
  </si>
  <si>
    <t>"B"</t>
  </si>
  <si>
    <t>Részesedések összesen:</t>
  </si>
  <si>
    <t xml:space="preserve">      </t>
  </si>
  <si>
    <r>
      <t>Egyéb tartós részesedések</t>
    </r>
    <r>
      <rPr>
        <i/>
        <sz val="10"/>
        <rFont val="Times New Roman"/>
        <family val="1"/>
        <charset val="238"/>
      </rPr>
      <t>:</t>
    </r>
  </si>
  <si>
    <t>Előző évi záró-tárgyévi nyitó pénzkészlet</t>
  </si>
  <si>
    <t>Tárgyévben teljesített bevétel (finanszírozással együtt) (+)</t>
  </si>
  <si>
    <t>Tárgyévben teljesített kiadás (-)</t>
  </si>
  <si>
    <t>Tárgyévi záró pénzkészlet</t>
  </si>
  <si>
    <t>Költségvetésen kívüli pénzeszközök záró egyenlege:</t>
  </si>
  <si>
    <t>Pénzeszközök mindösszesen:</t>
  </si>
  <si>
    <t>Korábbi évek megszűnt adónemeiből bevétel</t>
  </si>
  <si>
    <t>Egyéb közhatalmi bevételek</t>
  </si>
  <si>
    <t xml:space="preserve">1. </t>
  </si>
  <si>
    <t xml:space="preserve">II. </t>
  </si>
  <si>
    <t>Közhatalmi bevételek mindösszesen (I. - II.):</t>
  </si>
  <si>
    <t>2017. év</t>
  </si>
  <si>
    <t>Kapcsolódó kamatfizetés</t>
  </si>
  <si>
    <t>Következő három év összesen:</t>
  </si>
  <si>
    <t>Magánszemélyek kommunális adója</t>
  </si>
  <si>
    <t>Megnevezés</t>
  </si>
  <si>
    <t>Előző időszak</t>
  </si>
  <si>
    <t>Módosítások</t>
  </si>
  <si>
    <t>Tárgyi időszak</t>
  </si>
  <si>
    <t>A/1</t>
  </si>
  <si>
    <t>Immateriális javak</t>
  </si>
  <si>
    <t>A/II/1</t>
  </si>
  <si>
    <t>Ingatlanok és a kapcsolódó vagyoni értékű jogok</t>
  </si>
  <si>
    <t>A/II/2</t>
  </si>
  <si>
    <t>Gépek, berendezések, felszerelések, járművek</t>
  </si>
  <si>
    <t>A/II/3</t>
  </si>
  <si>
    <t>Tenyészállatok</t>
  </si>
  <si>
    <t>A/II/4</t>
  </si>
  <si>
    <t>Beruházások, felújítások</t>
  </si>
  <si>
    <t>A/II/5</t>
  </si>
  <si>
    <t>Tárgyi eszközök értékhelyesbítése</t>
  </si>
  <si>
    <t>A/II</t>
  </si>
  <si>
    <t>Tárgyi eszközök (=A/II/1+...+A/II/5)</t>
  </si>
  <si>
    <t>A/III/1</t>
  </si>
  <si>
    <t xml:space="preserve">Tartós részesedések </t>
  </si>
  <si>
    <t>A/III/2</t>
  </si>
  <si>
    <t xml:space="preserve"> Tartós hitelviszonyt megtestesítő értékpapírok </t>
  </si>
  <si>
    <t>A/III/3</t>
  </si>
  <si>
    <t>Befektetett pénzügyi eszközök értékhelyesbítése</t>
  </si>
  <si>
    <t>A/III</t>
  </si>
  <si>
    <t>Befektetett pénzügyi eszközök (=A/III/1+A/III/2+A/III/3)</t>
  </si>
  <si>
    <t>A/IV</t>
  </si>
  <si>
    <t>Koncesszióba, vagyonkezelésbe adott eszközök</t>
  </si>
  <si>
    <t>A</t>
  </si>
  <si>
    <t>NEMZETI VAGYONBA TARTOZÓ BEFEKTETETT ESZKÖZÖK (=A/I+A/II+A/III+A/IV)</t>
  </si>
  <si>
    <t>B/I</t>
  </si>
  <si>
    <t>Készletek</t>
  </si>
  <si>
    <t>B/II</t>
  </si>
  <si>
    <t>Értékpapírok</t>
  </si>
  <si>
    <t>B</t>
  </si>
  <si>
    <t>NEMZETI VAGYONBA TARTOZÓ FORGÓESZKÖZÖK                     (= B/I+B/II)</t>
  </si>
  <si>
    <t>C/I</t>
  </si>
  <si>
    <t>Hosszú lejáratú betétek</t>
  </si>
  <si>
    <t>C/II</t>
  </si>
  <si>
    <t>Pénztárak, csekkek, betétkönyvek</t>
  </si>
  <si>
    <t>C/III</t>
  </si>
  <si>
    <t>Forintszámlák</t>
  </si>
  <si>
    <t>C/IV</t>
  </si>
  <si>
    <t>Devizaszámlák</t>
  </si>
  <si>
    <t>C/V</t>
  </si>
  <si>
    <t>Idegen pénzeszközök</t>
  </si>
  <si>
    <t>C</t>
  </si>
  <si>
    <t>PÉNZESZKÖZÖK (=C/I+…+C/V)</t>
  </si>
  <si>
    <t>D/I</t>
  </si>
  <si>
    <t xml:space="preserve">Költségvetési évben esedékes követelések </t>
  </si>
  <si>
    <t>D/II</t>
  </si>
  <si>
    <t>Költségvetési évet követően esedékes követelések</t>
  </si>
  <si>
    <t>D/III</t>
  </si>
  <si>
    <t>Követelés jellegű sajátos elszámolások</t>
  </si>
  <si>
    <t>D</t>
  </si>
  <si>
    <t xml:space="preserve">KÖVETELÉSEK (=D/I+D/II+D/III) </t>
  </si>
  <si>
    <t>E</t>
  </si>
  <si>
    <t>EGYÉB SAJÁTOS ESZKÖZOLDALI ELSZÁMOLÁSOK</t>
  </si>
  <si>
    <t>F</t>
  </si>
  <si>
    <t>AKTÍV IDŐBELI ELHATÁROLÁSOK</t>
  </si>
  <si>
    <t>ESZKÖZÖK ÖSSZESEN (=A+B+C+D+E+F)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</si>
  <si>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</si>
  <si>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</si>
  <si>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</si>
  <si>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</si>
  <si>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</si>
  <si>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</si>
  <si>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</si>
  <si>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</si>
  <si>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</si>
  <si>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</si>
  <si>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</si>
  <si>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</si>
  <si>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</t>
  </si>
  <si>
    <t>SAJÁT TŐKE (=G/I+…+G/VI)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</si>
  <si>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</si>
  <si>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</si>
  <si>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</si>
  <si>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</si>
  <si>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</si>
  <si>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>Kötelezettség jellegű sajátos elszámolások</t>
  </si>
  <si>
    <t>H</t>
  </si>
  <si>
    <t>KÖTELEZETTSÉGEK (=H/I+H/II+H/III)</t>
  </si>
  <si>
    <t>I</t>
  </si>
  <si>
    <t>EGYÉB SAJÁTOS FORRÁSOLDALI ELSZÁMOLÁSOK</t>
  </si>
  <si>
    <t>J</t>
  </si>
  <si>
    <t>KINCSTÁRI SZÁMLAVEZETÉSSEL KAPCSOLATOS ELSZÁMOLÁSOK</t>
  </si>
  <si>
    <t>K</t>
  </si>
  <si>
    <t>PASSZÍV IDŐBELI ELHATÁROLÁSOK</t>
  </si>
  <si>
    <t xml:space="preserve">FORRÁSOK ÖSSZESEN (=G+H+I+J+K) </t>
  </si>
  <si>
    <t>Módosítá- sok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</si>
  <si>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</si>
  <si>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</si>
  <si>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</si>
  <si>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 xml:space="preserve">I          Tevékenység nettó eredményszemléletű bevétele (=01+02+03) </t>
  </si>
  <si>
    <t>04        Saját termelésű készletek állományváltozása</t>
  </si>
  <si>
    <t>05        Saját előállítású eszközök aktivált értéke</t>
  </si>
  <si>
    <t>II        Aktivált saját teljesítmények értéke (=±04+05)</t>
  </si>
  <si>
    <t>06        Központi működési célú támogatások eredményszemléletű bevételei</t>
  </si>
  <si>
    <t>07        Egyéb működési célú támogatások eredményszemléletű bevételei</t>
  </si>
  <si>
    <t>VI        Értékcsökkenési leírás</t>
  </si>
  <si>
    <t>VII       Egyéb ráfordítások</t>
  </si>
  <si>
    <t>A) TEVÉKENYSÉGEK EREDMÉNYE (=I±II+III-IV-V-VI-VII)</t>
  </si>
  <si>
    <t>B)        PÉNZÜGYI MŰVELETEK EREDMÉNYE (=VIII-IX)</t>
  </si>
  <si>
    <t>EBBŐL a kisértékű tárgyi eszközök állománya</t>
  </si>
  <si>
    <t>használatban lévő kis értékű immateriális javak, tárgyi eszközök, készletek, a 01-02. számlacsoportban nyilvántartott eszközök, és az Nvt. 1. § (2) bekezdés g) és h) pontja szerinti kulturális javak és régészeti leletek állománya</t>
  </si>
  <si>
    <t>EBBŐL a „0”-ra leírt eszközök állománya</t>
  </si>
  <si>
    <t>5. Tárgyi eszközök értékhelyesbítése (129.,1319.,1329.,149.)</t>
  </si>
  <si>
    <t>1. Tartós részesedések (1711., 1751.)</t>
  </si>
  <si>
    <t>2. Tartós hitelviszonyt megtestesítő értékpapírok (172-174.,1752.)</t>
  </si>
  <si>
    <t>3. Befektetett pénzügyi eszközök értékhelyesbítése (179.)</t>
  </si>
  <si>
    <t>Koncesszióba, vagyonkezelésbe adott eszközök értékcsökkenése</t>
  </si>
  <si>
    <t xml:space="preserve">IV. Koncesszióba, vagyonkezelésbe adott eszközök összesen </t>
  </si>
  <si>
    <t xml:space="preserve">A) NEMZETI VAGYONBA TARTOZÓ BEFEKTETETT ESZKÖZÖK ÖSSZESEN </t>
  </si>
  <si>
    <t xml:space="preserve">II. Értékpapírok összesen </t>
  </si>
  <si>
    <t>I. Lekötött bankbetétek</t>
  </si>
  <si>
    <t>II. Pénztárak, csekkek, betétkönyvek</t>
  </si>
  <si>
    <t>III. Forintszámlák</t>
  </si>
  <si>
    <t>IV. Devizaszámlák</t>
  </si>
  <si>
    <t xml:space="preserve">I. Költségvetési évben esedékes követelések </t>
  </si>
  <si>
    <t>B) NEMZETI VAGYONBA TARTOZÓ FORGÓESZKÖZÖK ÖSSZESEN</t>
  </si>
  <si>
    <t xml:space="preserve">C) PÉNZESZKÖZÖK ÖSSZESEN </t>
  </si>
  <si>
    <t>III. Követelés jellegű sajátos elszámolások</t>
  </si>
  <si>
    <t>D) KÖVETELÉSEK ÖSSZESEN</t>
  </si>
  <si>
    <t xml:space="preserve">II. Költségvetési évet követően esedékes követelések </t>
  </si>
  <si>
    <t>E) EGYÉB SAJÁTOS ESZKÖZOLDALI ELSZÁMOLÁSOK</t>
  </si>
  <si>
    <t>F) AKTÍV IDŐBELI ELHATÁROLÁSOK</t>
  </si>
  <si>
    <t xml:space="preserve">H) KÖTELEZETTSÉGEK ÖSSZESEN 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</si>
  <si>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</si>
  <si>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</si>
  <si>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</si>
  <si>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függő kötelezettségek állománya</t>
  </si>
  <si>
    <t>1. Vagyoni értékű jogok</t>
  </si>
  <si>
    <t>2. Szellemi termékek</t>
  </si>
  <si>
    <t>3. Immateriális javak értékhelyesbítése</t>
  </si>
  <si>
    <t>1. Ingatlanok és a kapcsolódó vagyoni értékű jogok</t>
  </si>
  <si>
    <t>2. Gépek, berendezések, felszerelések és járművek</t>
  </si>
  <si>
    <t>3. Tenyészállatok</t>
  </si>
  <si>
    <t>4. Beruházások,felújítások</t>
  </si>
  <si>
    <t>V. Idegen pénzeszközök</t>
  </si>
  <si>
    <t>Megjegyzés: Az Önkormányzatnak többéves kihatással járó kötelezettsége nincs.</t>
  </si>
  <si>
    <t>"C"</t>
  </si>
  <si>
    <t>Velem községi Önkormányzat többéves kihatással járó kötelezettségeiről (E Ft)</t>
  </si>
  <si>
    <t xml:space="preserve">Velem községi Önkormányzat által nyútott közvetett támogatásokról </t>
  </si>
  <si>
    <t>0044401-0044500</t>
  </si>
  <si>
    <t>0068461-0068470</t>
  </si>
  <si>
    <t>0068471-0068480</t>
  </si>
  <si>
    <t>0068481-0068490</t>
  </si>
  <si>
    <t>0068491-0068500</t>
  </si>
  <si>
    <t>0068501-0068510</t>
  </si>
  <si>
    <t>0068511-0068520</t>
  </si>
  <si>
    <t>0068521-0068530</t>
  </si>
  <si>
    <t>0074767-0074770</t>
  </si>
  <si>
    <t xml:space="preserve">Velem községi Önkormányzat helyi adó bevételei </t>
  </si>
  <si>
    <t>Velem községi Önkormányzat</t>
  </si>
  <si>
    <t>Ft</t>
  </si>
  <si>
    <t>2018. év</t>
  </si>
  <si>
    <t>2019. év</t>
  </si>
  <si>
    <t>Középtávú terv 2018.</t>
  </si>
  <si>
    <t>Velem Vid Kft. Alapítói tőke</t>
  </si>
  <si>
    <t>Ft-ban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</si>
  <si>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</si>
  <si>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</si>
  <si>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</si>
  <si>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</si>
  <si>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</si>
  <si>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</si>
  <si>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</si>
  <si>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</si>
  <si>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</si>
  <si>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</si>
  <si>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</si>
  <si>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</si>
  <si>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</si>
  <si>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</si>
  <si>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</si>
  <si>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</si>
  <si>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</si>
  <si>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</si>
  <si>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</si>
  <si>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Velem községi Önkormányzat maradványkimutatása 2016. évre</t>
  </si>
  <si>
    <t>Velem községi Önkormányzat mérlege 2016. évre</t>
  </si>
  <si>
    <t xml:space="preserve"> Ft-ban</t>
  </si>
  <si>
    <t>Velem községi Önkormányzat eredménykimutatása 2016. évre</t>
  </si>
  <si>
    <t>Velem községi Önkormányzat pénzeszközeinek változásáról 2016. évben</t>
  </si>
  <si>
    <t>2016. évben E Ft-ban</t>
  </si>
  <si>
    <t>Ilyen kedvezmény nyújtására 2016. évben nem került sor.</t>
  </si>
  <si>
    <t>Velem községi Önkormányzat vagyonkimutatása 2016. december 31.</t>
  </si>
  <si>
    <t>Kimutatás Velem községi Önkormányzat részesedéseinek 2016. december 31-i</t>
  </si>
  <si>
    <t>08       Felhalmozási célú támogatások eredményszemléletű bevételei</t>
  </si>
  <si>
    <t>09        Különféle egyéb eredményszemléletű bevételek</t>
  </si>
  <si>
    <t>III        Egyéb eredményszemléletű bevételek (=06+07+08+09)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</si>
  <si>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</si>
  <si>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</si>
  <si>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</si>
  <si>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</si>
  <si>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IV        Anyagjellegű ráfordítások (=10+11+12+13)</t>
  </si>
  <si>
    <t>14        Bérköltség</t>
  </si>
  <si>
    <t>15        Személyi jellegű egyéb kifizetések</t>
  </si>
  <si>
    <t>16        Bérjárulékok</t>
  </si>
  <si>
    <t>V         Személyi jellegű ráfordítások (=14+15+16)</t>
  </si>
  <si>
    <t>17        Kapott (járó) osztalék és részesedés</t>
  </si>
  <si>
    <t>18        Kapott (járó) kamatok és kamatjellegű eredményszemléletű bevételek</t>
  </si>
  <si>
    <t>19        Pénzügyi műveletek egyéb eredményszemléletű bevételei (&gt;=18a)</t>
  </si>
  <si>
    <t>19a        - ebből: árfolyamnyereség</t>
  </si>
  <si>
    <t>20        Egyéb kapott (járó) kamatok és kamatjellegű eredményszemléletű bevételek</t>
  </si>
  <si>
    <t>24       Fizetendő kamatok és kamatjellegű ráfordítások</t>
  </si>
  <si>
    <t>25        Részesedések, értékpapírok, pénzeszközök értékvesztése</t>
  </si>
  <si>
    <t xml:space="preserve">26        Pénzügyi műveletek egyéb ráfordításai (&gt;=21a) </t>
  </si>
  <si>
    <t>26a        - ebből: árfolyamveszteség</t>
  </si>
  <si>
    <t>VIII        Pénzügyi műveletek eredményszemléletű bevételei (=17+18+19+20+21)</t>
  </si>
  <si>
    <t>IX        Pénzügyi műveletek ráfordításai (=22+23+24+25+26)</t>
  </si>
  <si>
    <t xml:space="preserve">C)        MÉRLEG SZERINTI EREDMÉNY (=±A±B) </t>
  </si>
  <si>
    <t>361-363, 365-367. tárgyidőszaki forgalma 3671. forgalma</t>
  </si>
  <si>
    <t>0981313 és 0981323 egyenlege</t>
  </si>
  <si>
    <t>Velem községi Ökormányzat saját bevételeinek összege és adósságot keletkeztető ügyleteinek értéke 2016-2019. években (E Ft)</t>
  </si>
  <si>
    <t>Középtávú terv 2016. (2016-ban prognosztizált adatok)</t>
  </si>
  <si>
    <t>2016. tény adatok</t>
  </si>
  <si>
    <t>2017. évi költségvetési rendelet</t>
  </si>
  <si>
    <t>Középtávú terv 2019.</t>
  </si>
  <si>
    <t>Felhalmozási bevételek</t>
  </si>
  <si>
    <t>Átvett pénzeszközök</t>
  </si>
  <si>
    <t>Illrték, bírság, pótlék és díjbevétel</t>
  </si>
  <si>
    <t>Önkormányzat és intézményei egyéb sajátos bevételei</t>
  </si>
  <si>
    <t>Működési bevételek</t>
  </si>
  <si>
    <t>2016. évben (Ft-ban)</t>
  </si>
  <si>
    <t>Egyéb közhatalmi bevételek összesen (1. -3.):</t>
  </si>
  <si>
    <t>Adó és adójellegű bevételek összesen (1. - 9.):</t>
  </si>
  <si>
    <t xml:space="preserve">1. információs tábla a 6/2017. (V.31.) önkormányzati rendelethez </t>
  </si>
  <si>
    <t xml:space="preserve">2. információs tábla a 6/2017. (V.31.) önkormányzati rendelethez </t>
  </si>
  <si>
    <t xml:space="preserve">3. információs tábla a 6/2017. (V.31.) önkormányzati rendelethez </t>
  </si>
  <si>
    <t>4. információs tábla a 6/2017. (V.31.) önkormányzati rendelethez</t>
  </si>
  <si>
    <t>5. információs tábla a 6/2017. (V.31.) önkormányzati rendelethez</t>
  </si>
  <si>
    <t>6. információs tábla a 6/2017. (V.31.) önkormányzati rendelethez</t>
  </si>
  <si>
    <t>7. információs tábla a 6/2017. (V.31.) önkormányzati rendelethez</t>
  </si>
  <si>
    <t>8. információs tábla a 6/2017. (V.31.) önkormányzati rendelethez</t>
  </si>
  <si>
    <t>9. információs tábla a 6/2017. (V.31.) önkormányzati rendelethez</t>
  </si>
  <si>
    <t>10. információs tábla a 6/2017.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</si>
</sst>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238"/>
    </font>
    <font>
      <b/>
      <i/>
      <sz val="11"/>
      <name val="Times New Roman"/>
      <family val="1"/>
      <charset val="238"/>
    </font>
    <font>
      <b/>
      <sz val="10"/>
      <name val="Arial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10"/>
      <name val="Times New Roman CE"/>
      <charset val="238"/>
    </font>
    <font>
      <sz val="8"/>
      <name val="Times New Roman CE"/>
      <family val="1"/>
      <charset val="238"/>
    </font>
    <font>
      <sz val="10"/>
      <name val="MS Sans Serif"/>
      <family val="2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7" fillId="3" borderId="0" applyNumberFormat="0" applyBorder="0" applyAlignment="0" applyProtection="0"/>
    <xf numFmtId="0" fontId="4" fillId="7" borderId="1" applyNumberFormat="0" applyAlignment="0" applyProtection="0"/>
    <xf numFmtId="0" fontId="19" fillId="20" borderId="1" applyNumberFormat="0" applyAlignment="0" applyProtection="0"/>
    <xf numFmtId="0" fontId="9" fillId="21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1" borderId="2" applyNumberFormat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4" fillId="7" borderId="1" applyNumberFormat="0" applyAlignment="0" applyProtection="0"/>
    <xf numFmtId="0" fontId="1" fillId="22" borderId="7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4" borderId="0" applyNumberFormat="0" applyBorder="0" applyAlignment="0" applyProtection="0"/>
    <xf numFmtId="0" fontId="13" fillId="20" borderId="8" applyNumberFormat="0" applyAlignment="0" applyProtection="0"/>
    <xf numFmtId="0" fontId="11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22" borderId="7" applyNumberFormat="0" applyFont="0" applyAlignment="0" applyProtection="0"/>
    <xf numFmtId="0" fontId="13" fillId="20" borderId="8" applyNumberFormat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54" fillId="0" borderId="0"/>
  </cellStyleXfs>
  <cellXfs count="254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3" fontId="23" fillId="0" borderId="0" xfId="0" applyNumberFormat="1" applyFont="1"/>
    <xf numFmtId="3" fontId="22" fillId="0" borderId="0" xfId="0" applyNumberFormat="1" applyFont="1" applyAlignment="1">
      <alignment horizontal="right"/>
    </xf>
    <xf numFmtId="0" fontId="20" fillId="0" borderId="0" xfId="88" applyFont="1" applyAlignment="1">
      <alignment horizontal="left"/>
    </xf>
    <xf numFmtId="3" fontId="25" fillId="0" borderId="0" xfId="88" applyNumberFormat="1" applyFont="1"/>
    <xf numFmtId="0" fontId="25" fillId="0" borderId="0" xfId="88" applyFont="1"/>
    <xf numFmtId="0" fontId="26" fillId="0" borderId="0" xfId="88" applyFont="1"/>
    <xf numFmtId="0" fontId="25" fillId="0" borderId="0" xfId="88" applyFont="1" applyAlignment="1">
      <alignment horizontal="center"/>
    </xf>
    <xf numFmtId="0" fontId="23" fillId="0" borderId="0" xfId="88" applyFont="1" applyAlignment="1">
      <alignment horizontal="right"/>
    </xf>
    <xf numFmtId="0" fontId="23" fillId="0" borderId="0" xfId="88" applyFont="1" applyAlignment="1">
      <alignment horizontal="center"/>
    </xf>
    <xf numFmtId="3" fontId="23" fillId="0" borderId="0" xfId="88" applyNumberFormat="1" applyFont="1" applyAlignment="1">
      <alignment horizontal="center"/>
    </xf>
    <xf numFmtId="0" fontId="23" fillId="0" borderId="0" xfId="88" applyFont="1" applyAlignment="1">
      <alignment horizontal="center" wrapText="1"/>
    </xf>
    <xf numFmtId="0" fontId="22" fillId="0" borderId="0" xfId="88" applyFont="1"/>
    <xf numFmtId="3" fontId="21" fillId="0" borderId="0" xfId="88" applyNumberFormat="1" applyFont="1"/>
    <xf numFmtId="0" fontId="25" fillId="0" borderId="0" xfId="88" applyFont="1" applyBorder="1"/>
    <xf numFmtId="3" fontId="21" fillId="0" borderId="0" xfId="88" applyNumberFormat="1" applyFont="1" applyBorder="1"/>
    <xf numFmtId="3" fontId="22" fillId="0" borderId="0" xfId="88" applyNumberFormat="1" applyFont="1"/>
    <xf numFmtId="0" fontId="21" fillId="0" borderId="0" xfId="88" applyFont="1"/>
    <xf numFmtId="0" fontId="21" fillId="0" borderId="0" xfId="88" applyFont="1" applyBorder="1"/>
    <xf numFmtId="0" fontId="22" fillId="0" borderId="0" xfId="88" applyFont="1" applyAlignment="1">
      <alignment wrapText="1"/>
    </xf>
    <xf numFmtId="0" fontId="23" fillId="0" borderId="0" xfId="88" applyFont="1"/>
    <xf numFmtId="3" fontId="23" fillId="0" borderId="0" xfId="88" applyNumberFormat="1" applyFont="1"/>
    <xf numFmtId="0" fontId="22" fillId="0" borderId="0" xfId="88" applyFont="1" applyAlignment="1">
      <alignment horizontal="right"/>
    </xf>
    <xf numFmtId="0" fontId="24" fillId="0" borderId="0" xfId="88" applyFont="1"/>
    <xf numFmtId="0" fontId="22" fillId="0" borderId="0" xfId="88" applyFont="1" applyAlignment="1">
      <alignment vertical="top"/>
    </xf>
    <xf numFmtId="3" fontId="21" fillId="0" borderId="0" xfId="92" applyNumberFormat="1" applyFont="1" applyFill="1"/>
    <xf numFmtId="3" fontId="21" fillId="0" borderId="0" xfId="92" applyNumberFormat="1" applyFont="1"/>
    <xf numFmtId="0" fontId="21" fillId="0" borderId="0" xfId="92" applyFont="1"/>
    <xf numFmtId="0" fontId="30" fillId="0" borderId="0" xfId="92" applyFont="1" applyAlignment="1">
      <alignment wrapText="1"/>
    </xf>
    <xf numFmtId="3" fontId="31" fillId="0" borderId="0" xfId="92" applyNumberFormat="1" applyFont="1"/>
    <xf numFmtId="0" fontId="31" fillId="0" borderId="0" xfId="92" applyFont="1" applyAlignment="1">
      <alignment wrapText="1"/>
    </xf>
    <xf numFmtId="3" fontId="33" fillId="0" borderId="0" xfId="92" applyNumberFormat="1" applyFont="1" applyAlignment="1">
      <alignment horizontal="center"/>
    </xf>
    <xf numFmtId="3" fontId="22" fillId="0" borderId="0" xfId="92" applyNumberFormat="1" applyFont="1" applyFill="1" applyAlignment="1">
      <alignment horizontal="right"/>
    </xf>
    <xf numFmtId="0" fontId="34" fillId="0" borderId="0" xfId="92" applyFont="1" applyAlignment="1">
      <alignment wrapText="1"/>
    </xf>
    <xf numFmtId="0" fontId="35" fillId="0" borderId="0" xfId="92" applyFont="1" applyAlignment="1">
      <alignment wrapText="1"/>
    </xf>
    <xf numFmtId="3" fontId="21" fillId="0" borderId="0" xfId="92" applyNumberFormat="1" applyFont="1" applyFill="1" applyAlignment="1">
      <alignment horizontal="right"/>
    </xf>
    <xf numFmtId="0" fontId="21" fillId="0" borderId="0" xfId="92" applyFont="1" applyFill="1"/>
    <xf numFmtId="0" fontId="31" fillId="0" borderId="0" xfId="92" applyFont="1" applyFill="1" applyAlignment="1">
      <alignment wrapText="1"/>
    </xf>
    <xf numFmtId="3" fontId="33" fillId="0" borderId="0" xfId="92" applyNumberFormat="1" applyFont="1" applyFill="1" applyAlignment="1">
      <alignment horizontal="center"/>
    </xf>
    <xf numFmtId="0" fontId="32" fillId="0" borderId="0" xfId="92" applyFont="1" applyFill="1" applyAlignment="1">
      <alignment wrapText="1"/>
    </xf>
    <xf numFmtId="3" fontId="22" fillId="0" borderId="0" xfId="92" applyNumberFormat="1" applyFont="1" applyFill="1"/>
    <xf numFmtId="0" fontId="22" fillId="0" borderId="0" xfId="92" applyFont="1" applyFill="1"/>
    <xf numFmtId="3" fontId="31" fillId="0" borderId="0" xfId="92" applyNumberFormat="1" applyFont="1" applyFill="1"/>
    <xf numFmtId="3" fontId="23" fillId="0" borderId="0" xfId="92" applyNumberFormat="1" applyFont="1" applyFill="1"/>
    <xf numFmtId="0" fontId="22" fillId="0" borderId="0" xfId="92" applyFont="1"/>
    <xf numFmtId="0" fontId="32" fillId="0" borderId="0" xfId="92" applyFont="1" applyAlignment="1">
      <alignment wrapText="1"/>
    </xf>
    <xf numFmtId="3" fontId="37" fillId="0" borderId="0" xfId="92" applyNumberFormat="1" applyFont="1" applyAlignment="1">
      <alignment horizontal="right"/>
    </xf>
    <xf numFmtId="3" fontId="21" fillId="0" borderId="0" xfId="92" applyNumberFormat="1" applyFont="1" applyAlignment="1">
      <alignment horizontal="right"/>
    </xf>
    <xf numFmtId="0" fontId="21" fillId="0" borderId="0" xfId="92" applyFont="1" applyAlignment="1">
      <alignment horizontal="right"/>
    </xf>
    <xf numFmtId="3" fontId="31" fillId="0" borderId="0" xfId="92" applyNumberFormat="1" applyFont="1" applyAlignment="1">
      <alignment horizontal="right"/>
    </xf>
    <xf numFmtId="3" fontId="32" fillId="0" borderId="0" xfId="92" applyNumberFormat="1" applyFont="1" applyAlignment="1">
      <alignment horizontal="right"/>
    </xf>
    <xf numFmtId="3" fontId="22" fillId="0" borderId="0" xfId="92" applyNumberFormat="1" applyFont="1"/>
    <xf numFmtId="0" fontId="31" fillId="0" borderId="0" xfId="92" applyFont="1" applyBorder="1" applyAlignment="1">
      <alignment wrapText="1"/>
    </xf>
    <xf numFmtId="3" fontId="31" fillId="0" borderId="0" xfId="92" applyNumberFormat="1" applyFont="1" applyBorder="1" applyAlignment="1">
      <alignment horizontal="right"/>
    </xf>
    <xf numFmtId="3" fontId="21" fillId="0" borderId="0" xfId="92" applyNumberFormat="1" applyFont="1" applyFill="1" applyBorder="1"/>
    <xf numFmtId="3" fontId="21" fillId="0" borderId="0" xfId="92" applyNumberFormat="1" applyFont="1" applyBorder="1"/>
    <xf numFmtId="0" fontId="21" fillId="0" borderId="0" xfId="92" applyFont="1" applyBorder="1"/>
    <xf numFmtId="3" fontId="34" fillId="0" borderId="0" xfId="92" applyNumberFormat="1" applyFont="1" applyAlignment="1">
      <alignment horizontal="right"/>
    </xf>
    <xf numFmtId="3" fontId="23" fillId="0" borderId="0" xfId="92" applyNumberFormat="1" applyFont="1"/>
    <xf numFmtId="0" fontId="23" fillId="0" borderId="0" xfId="92" applyFont="1"/>
    <xf numFmtId="0" fontId="21" fillId="0" borderId="0" xfId="92" applyFont="1" applyAlignment="1"/>
    <xf numFmtId="3" fontId="32" fillId="0" borderId="0" xfId="92" applyNumberFormat="1" applyFont="1"/>
    <xf numFmtId="0" fontId="21" fillId="0" borderId="0" xfId="92" applyFont="1" applyAlignment="1">
      <alignment wrapText="1"/>
    </xf>
    <xf numFmtId="0" fontId="39" fillId="0" borderId="0" xfId="89" applyFont="1"/>
    <xf numFmtId="3" fontId="39" fillId="0" borderId="0" xfId="89" applyNumberFormat="1" applyFont="1"/>
    <xf numFmtId="3" fontId="39" fillId="0" borderId="0" xfId="89" applyNumberFormat="1" applyFont="1" applyAlignment="1"/>
    <xf numFmtId="0" fontId="41" fillId="0" borderId="0" xfId="89" applyFont="1"/>
    <xf numFmtId="0" fontId="39" fillId="0" borderId="0" xfId="89" applyFont="1" applyFill="1"/>
    <xf numFmtId="0" fontId="39" fillId="0" borderId="0" xfId="89" applyFont="1" applyAlignment="1">
      <alignment wrapText="1"/>
    </xf>
    <xf numFmtId="0" fontId="21" fillId="0" borderId="10" xfId="89" applyFont="1" applyBorder="1" applyAlignment="1">
      <alignment horizontal="left" vertical="top" wrapText="1"/>
    </xf>
    <xf numFmtId="3" fontId="21" fillId="0" borderId="11" xfId="89" applyNumberFormat="1" applyFont="1" applyBorder="1" applyAlignment="1">
      <alignment horizontal="right" vertical="top" wrapText="1"/>
    </xf>
    <xf numFmtId="3" fontId="45" fillId="0" borderId="11" xfId="89" applyNumberFormat="1" applyFont="1" applyBorder="1" applyAlignment="1">
      <alignment wrapText="1"/>
    </xf>
    <xf numFmtId="3" fontId="45" fillId="0" borderId="12" xfId="89" applyNumberFormat="1" applyFont="1" applyBorder="1" applyAlignment="1">
      <alignment wrapText="1"/>
    </xf>
    <xf numFmtId="0" fontId="45" fillId="0" borderId="10" xfId="89" applyFont="1" applyBorder="1" applyAlignment="1">
      <alignment wrapText="1"/>
    </xf>
    <xf numFmtId="0" fontId="22" fillId="24" borderId="10" xfId="89" applyFont="1" applyFill="1" applyBorder="1" applyAlignment="1">
      <alignment horizontal="left" vertical="top" wrapText="1"/>
    </xf>
    <xf numFmtId="3" fontId="22" fillId="24" borderId="11" xfId="89" applyNumberFormat="1" applyFont="1" applyFill="1" applyBorder="1" applyAlignment="1">
      <alignment horizontal="right" vertical="top" wrapText="1"/>
    </xf>
    <xf numFmtId="3" fontId="22" fillId="24" borderId="12" xfId="89" applyNumberFormat="1" applyFont="1" applyFill="1" applyBorder="1" applyAlignment="1">
      <alignment horizontal="right" vertical="top" wrapText="1"/>
    </xf>
    <xf numFmtId="3" fontId="45" fillId="0" borderId="11" xfId="89" applyNumberFormat="1" applyFont="1" applyFill="1" applyBorder="1" applyAlignment="1">
      <alignment wrapText="1"/>
    </xf>
    <xf numFmtId="3" fontId="22" fillId="0" borderId="11" xfId="89" applyNumberFormat="1" applyFont="1" applyBorder="1" applyAlignment="1">
      <alignment horizontal="right" vertical="top" wrapText="1"/>
    </xf>
    <xf numFmtId="3" fontId="45" fillId="0" borderId="11" xfId="89" applyNumberFormat="1" applyFont="1" applyBorder="1" applyAlignment="1">
      <alignment vertical="top" wrapText="1"/>
    </xf>
    <xf numFmtId="3" fontId="45" fillId="0" borderId="12" xfId="89" applyNumberFormat="1" applyFont="1" applyBorder="1" applyAlignment="1">
      <alignment vertical="top" wrapText="1"/>
    </xf>
    <xf numFmtId="0" fontId="22" fillId="25" borderId="10" xfId="89" applyFont="1" applyFill="1" applyBorder="1" applyAlignment="1">
      <alignment horizontal="left" vertical="top" wrapText="1"/>
    </xf>
    <xf numFmtId="3" fontId="22" fillId="25" borderId="11" xfId="89" applyNumberFormat="1" applyFont="1" applyFill="1" applyBorder="1" applyAlignment="1">
      <alignment horizontal="right" vertical="top" wrapText="1"/>
    </xf>
    <xf numFmtId="3" fontId="45" fillId="24" borderId="11" xfId="89" applyNumberFormat="1" applyFont="1" applyFill="1" applyBorder="1" applyAlignment="1">
      <alignment wrapText="1"/>
    </xf>
    <xf numFmtId="3" fontId="45" fillId="24" borderId="12" xfId="89" applyNumberFormat="1" applyFont="1" applyFill="1" applyBorder="1" applyAlignment="1">
      <alignment wrapText="1"/>
    </xf>
    <xf numFmtId="0" fontId="22" fillId="26" borderId="10" xfId="89" applyFont="1" applyFill="1" applyBorder="1" applyAlignment="1">
      <alignment horizontal="left" vertical="top" wrapText="1"/>
    </xf>
    <xf numFmtId="3" fontId="22" fillId="26" borderId="11" xfId="89" applyNumberFormat="1" applyFont="1" applyFill="1" applyBorder="1" applyAlignment="1">
      <alignment horizontal="right" vertical="top" wrapText="1"/>
    </xf>
    <xf numFmtId="3" fontId="22" fillId="0" borderId="11" xfId="89" applyNumberFormat="1" applyFont="1" applyFill="1" applyBorder="1" applyAlignment="1">
      <alignment horizontal="right" vertical="top" wrapText="1"/>
    </xf>
    <xf numFmtId="0" fontId="21" fillId="0" borderId="13" xfId="89" applyFont="1" applyFill="1" applyBorder="1" applyAlignment="1">
      <alignment horizontal="left" vertical="top" wrapText="1"/>
    </xf>
    <xf numFmtId="3" fontId="39" fillId="0" borderId="14" xfId="89" applyNumberFormat="1" applyFont="1" applyBorder="1"/>
    <xf numFmtId="3" fontId="45" fillId="0" borderId="15" xfId="89" applyNumberFormat="1" applyFont="1" applyBorder="1" applyAlignment="1">
      <alignment wrapText="1"/>
    </xf>
    <xf numFmtId="0" fontId="45" fillId="0" borderId="10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1" fillId="0" borderId="0" xfId="91" applyFont="1"/>
    <xf numFmtId="0" fontId="22" fillId="0" borderId="0" xfId="91" applyFont="1" applyAlignment="1">
      <alignment horizontal="center"/>
    </xf>
    <xf numFmtId="0" fontId="22" fillId="27" borderId="0" xfId="91" applyFont="1" applyFill="1" applyAlignment="1">
      <alignment horizontal="center" wrapText="1"/>
    </xf>
    <xf numFmtId="0" fontId="22" fillId="25" borderId="0" xfId="91" applyFont="1" applyFill="1" applyAlignment="1">
      <alignment horizontal="center" wrapText="1"/>
    </xf>
    <xf numFmtId="0" fontId="22" fillId="24" borderId="0" xfId="91" applyFont="1" applyFill="1" applyAlignment="1">
      <alignment horizontal="center" wrapText="1"/>
    </xf>
    <xf numFmtId="0" fontId="22" fillId="0" borderId="0" xfId="91" applyFont="1"/>
    <xf numFmtId="0" fontId="21" fillId="27" borderId="0" xfId="91" applyFont="1" applyFill="1"/>
    <xf numFmtId="0" fontId="21" fillId="25" borderId="0" xfId="91" applyFont="1" applyFill="1"/>
    <xf numFmtId="0" fontId="21" fillId="24" borderId="0" xfId="91" applyFont="1" applyFill="1"/>
    <xf numFmtId="0" fontId="21" fillId="0" borderId="0" xfId="91" applyFont="1" applyFill="1"/>
    <xf numFmtId="3" fontId="21" fillId="27" borderId="0" xfId="91" applyNumberFormat="1" applyFont="1" applyFill="1"/>
    <xf numFmtId="3" fontId="21" fillId="25" borderId="0" xfId="91" applyNumberFormat="1" applyFont="1" applyFill="1"/>
    <xf numFmtId="3" fontId="21" fillId="24" borderId="0" xfId="91" applyNumberFormat="1" applyFont="1" applyFill="1"/>
    <xf numFmtId="3" fontId="22" fillId="24" borderId="0" xfId="91" applyNumberFormat="1" applyFont="1" applyFill="1"/>
    <xf numFmtId="0" fontId="21" fillId="0" borderId="0" xfId="91" applyFont="1" applyAlignment="1">
      <alignment wrapText="1"/>
    </xf>
    <xf numFmtId="3" fontId="22" fillId="27" borderId="0" xfId="91" applyNumberFormat="1" applyFont="1" applyFill="1"/>
    <xf numFmtId="3" fontId="22" fillId="25" borderId="0" xfId="91" applyNumberFormat="1" applyFont="1" applyFill="1"/>
    <xf numFmtId="0" fontId="22" fillId="0" borderId="0" xfId="91" applyFont="1" applyAlignment="1">
      <alignment wrapText="1"/>
    </xf>
    <xf numFmtId="3" fontId="21" fillId="0" borderId="0" xfId="91" applyNumberFormat="1" applyFont="1"/>
    <xf numFmtId="3" fontId="22" fillId="0" borderId="0" xfId="91" applyNumberFormat="1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/>
    <xf numFmtId="0" fontId="46" fillId="0" borderId="0" xfId="0" applyFont="1" applyAlignment="1">
      <alignment horizontal="right" wrapText="1"/>
    </xf>
    <xf numFmtId="0" fontId="28" fillId="0" borderId="0" xfId="86" applyFont="1" applyFill="1" applyAlignment="1">
      <alignment horizontal="left"/>
    </xf>
    <xf numFmtId="0" fontId="47" fillId="0" borderId="0" xfId="0" applyFont="1"/>
    <xf numFmtId="3" fontId="47" fillId="0" borderId="0" xfId="0" applyNumberFormat="1" applyFont="1"/>
    <xf numFmtId="0" fontId="47" fillId="0" borderId="0" xfId="0" applyFont="1" applyAlignment="1">
      <alignment horizontal="center" wrapText="1"/>
    </xf>
    <xf numFmtId="0" fontId="48" fillId="0" borderId="0" xfId="0" applyFont="1"/>
    <xf numFmtId="3" fontId="48" fillId="0" borderId="0" xfId="0" applyNumberFormat="1" applyFont="1"/>
    <xf numFmtId="3" fontId="47" fillId="0" borderId="0" xfId="90" applyNumberFormat="1" applyFont="1" applyFill="1"/>
    <xf numFmtId="0" fontId="47" fillId="0" borderId="0" xfId="90" applyFont="1" applyFill="1"/>
    <xf numFmtId="3" fontId="28" fillId="0" borderId="0" xfId="90" applyNumberFormat="1" applyFont="1" applyFill="1" applyAlignment="1">
      <alignment horizontal="right"/>
    </xf>
    <xf numFmtId="3" fontId="21" fillId="0" borderId="0" xfId="88" applyNumberFormat="1" applyFont="1" applyAlignment="1">
      <alignment horizontal="right"/>
    </xf>
    <xf numFmtId="0" fontId="28" fillId="0" borderId="0" xfId="90" applyFont="1" applyFill="1"/>
    <xf numFmtId="3" fontId="28" fillId="0" borderId="0" xfId="90" applyNumberFormat="1" applyFont="1" applyFill="1"/>
    <xf numFmtId="3" fontId="28" fillId="0" borderId="0" xfId="90" applyNumberFormat="1" applyFont="1" applyFill="1" applyAlignment="1">
      <alignment wrapText="1"/>
    </xf>
    <xf numFmtId="3" fontId="28" fillId="0" borderId="0" xfId="90" applyNumberFormat="1" applyFont="1" applyFill="1" applyAlignment="1">
      <alignment horizontal="left" wrapText="1"/>
    </xf>
    <xf numFmtId="0" fontId="23" fillId="0" borderId="0" xfId="0" applyFont="1" applyFill="1" applyAlignment="1">
      <alignment vertical="center"/>
    </xf>
    <xf numFmtId="3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87" applyFont="1"/>
    <xf numFmtId="0" fontId="21" fillId="0" borderId="16" xfId="87" applyFont="1" applyFill="1" applyBorder="1" applyAlignment="1">
      <alignment horizontal="right" vertical="top" wrapText="1"/>
    </xf>
    <xf numFmtId="0" fontId="21" fillId="0" borderId="17" xfId="87" applyFont="1" applyFill="1" applyBorder="1" applyAlignment="1">
      <alignment horizontal="right" vertical="top" wrapText="1"/>
    </xf>
    <xf numFmtId="0" fontId="21" fillId="0" borderId="0" xfId="87" applyFont="1" applyFill="1"/>
    <xf numFmtId="0" fontId="22" fillId="0" borderId="10" xfId="87" applyFont="1" applyBorder="1" applyAlignment="1">
      <alignment horizontal="left" vertical="top" wrapText="1"/>
    </xf>
    <xf numFmtId="0" fontId="22" fillId="0" borderId="11" xfId="87" applyFont="1" applyBorder="1" applyAlignment="1">
      <alignment horizontal="left" vertical="top" wrapText="1"/>
    </xf>
    <xf numFmtId="0" fontId="21" fillId="0" borderId="11" xfId="87" applyFont="1" applyBorder="1"/>
    <xf numFmtId="0" fontId="21" fillId="0" borderId="12" xfId="87" applyFont="1" applyBorder="1"/>
    <xf numFmtId="0" fontId="21" fillId="0" borderId="10" xfId="87" applyFont="1" applyBorder="1"/>
    <xf numFmtId="3" fontId="22" fillId="0" borderId="11" xfId="87" applyNumberFormat="1" applyFont="1" applyBorder="1" applyAlignment="1">
      <alignment horizontal="right" vertical="top" wrapText="1"/>
    </xf>
    <xf numFmtId="3" fontId="22" fillId="0" borderId="12" xfId="87" applyNumberFormat="1" applyFont="1" applyBorder="1" applyAlignment="1">
      <alignment horizontal="right" vertical="top" wrapText="1"/>
    </xf>
    <xf numFmtId="0" fontId="21" fillId="0" borderId="11" xfId="87" applyFont="1" applyBorder="1" applyAlignment="1">
      <alignment horizontal="left" vertical="top" wrapText="1" indent="2"/>
    </xf>
    <xf numFmtId="3" fontId="21" fillId="0" borderId="11" xfId="87" applyNumberFormat="1" applyFont="1" applyBorder="1" applyAlignment="1">
      <alignment horizontal="right" vertical="top" wrapText="1"/>
    </xf>
    <xf numFmtId="3" fontId="21" fillId="0" borderId="12" xfId="87" applyNumberFormat="1" applyFont="1" applyBorder="1" applyAlignment="1">
      <alignment horizontal="right" vertical="top" wrapText="1"/>
    </xf>
    <xf numFmtId="0" fontId="21" fillId="0" borderId="11" xfId="87" applyFont="1" applyBorder="1" applyAlignment="1">
      <alignment horizontal="left" vertical="top" wrapText="1"/>
    </xf>
    <xf numFmtId="3" fontId="22" fillId="0" borderId="18" xfId="87" applyNumberFormat="1" applyFont="1" applyBorder="1" applyAlignment="1">
      <alignment horizontal="right" vertical="top" wrapText="1"/>
    </xf>
    <xf numFmtId="3" fontId="22" fillId="0" borderId="19" xfId="87" applyNumberFormat="1" applyFont="1" applyBorder="1" applyAlignment="1">
      <alignment horizontal="right" vertical="top" wrapText="1"/>
    </xf>
    <xf numFmtId="3" fontId="21" fillId="0" borderId="16" xfId="87" applyNumberFormat="1" applyFont="1" applyBorder="1"/>
    <xf numFmtId="3" fontId="21" fillId="0" borderId="17" xfId="87" applyNumberFormat="1" applyFont="1" applyBorder="1"/>
    <xf numFmtId="3" fontId="22" fillId="0" borderId="14" xfId="87" applyNumberFormat="1" applyFont="1" applyBorder="1" applyAlignment="1">
      <alignment horizontal="right" vertical="top" wrapText="1"/>
    </xf>
    <xf numFmtId="3" fontId="22" fillId="0" borderId="15" xfId="87" applyNumberFormat="1" applyFont="1" applyBorder="1" applyAlignment="1">
      <alignment horizontal="right" vertical="top" wrapText="1"/>
    </xf>
    <xf numFmtId="0" fontId="21" fillId="0" borderId="0" xfId="87" applyFont="1" applyBorder="1" applyAlignment="1"/>
    <xf numFmtId="0" fontId="21" fillId="0" borderId="20" xfId="87" applyFont="1" applyFill="1" applyBorder="1" applyAlignment="1">
      <alignment horizontal="center" vertical="top" wrapText="1"/>
    </xf>
    <xf numFmtId="0" fontId="21" fillId="0" borderId="16" xfId="87" applyFont="1" applyFill="1" applyBorder="1" applyAlignment="1">
      <alignment horizontal="center" vertical="top" wrapText="1"/>
    </xf>
    <xf numFmtId="0" fontId="21" fillId="0" borderId="17" xfId="87" applyFont="1" applyFill="1" applyBorder="1" applyAlignment="1">
      <alignment horizontal="center" vertical="top" wrapText="1"/>
    </xf>
    <xf numFmtId="0" fontId="21" fillId="0" borderId="10" xfId="87" applyFont="1" applyBorder="1" applyAlignment="1">
      <alignment horizontal="left" vertical="top" wrapText="1"/>
    </xf>
    <xf numFmtId="0" fontId="28" fillId="0" borderId="0" xfId="86" applyFont="1" applyFill="1" applyAlignment="1"/>
    <xf numFmtId="0" fontId="28" fillId="0" borderId="0" xfId="0" applyFont="1" applyAlignment="1">
      <alignment horizontal="center"/>
    </xf>
    <xf numFmtId="3" fontId="45" fillId="25" borderId="11" xfId="89" applyNumberFormat="1" applyFont="1" applyFill="1" applyBorder="1" applyAlignment="1">
      <alignment wrapText="1"/>
    </xf>
    <xf numFmtId="3" fontId="45" fillId="25" borderId="12" xfId="89" applyNumberFormat="1" applyFont="1" applyFill="1" applyBorder="1" applyAlignment="1">
      <alignment wrapText="1"/>
    </xf>
    <xf numFmtId="0" fontId="51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15" fillId="0" borderId="0" xfId="92" applyAlignment="1">
      <alignment wrapText="1"/>
    </xf>
    <xf numFmtId="0" fontId="36" fillId="0" borderId="0" xfId="92" applyFont="1" applyAlignment="1">
      <alignment wrapText="1"/>
    </xf>
    <xf numFmtId="3" fontId="21" fillId="0" borderId="0" xfId="0" applyNumberFormat="1" applyFont="1"/>
    <xf numFmtId="0" fontId="52" fillId="0" borderId="0" xfId="0" applyFont="1"/>
    <xf numFmtId="0" fontId="53" fillId="0" borderId="0" xfId="0" applyFont="1" applyBorder="1" applyAlignment="1">
      <alignment vertical="top" wrapText="1"/>
    </xf>
    <xf numFmtId="0" fontId="47" fillId="0" borderId="0" xfId="0" applyFont="1" applyAlignment="1">
      <alignment horizontal="right"/>
    </xf>
    <xf numFmtId="0" fontId="22" fillId="0" borderId="13" xfId="87" applyFont="1" applyBorder="1" applyAlignment="1">
      <alignment horizontal="left" vertical="top" wrapText="1"/>
    </xf>
    <xf numFmtId="0" fontId="22" fillId="0" borderId="10" xfId="87" applyFont="1" applyBorder="1" applyAlignment="1">
      <alignment horizontal="left" vertical="top" wrapText="1"/>
    </xf>
    <xf numFmtId="0" fontId="23" fillId="0" borderId="0" xfId="102" applyFont="1" applyFill="1" applyAlignment="1">
      <alignment vertical="center"/>
    </xf>
    <xf numFmtId="3" fontId="21" fillId="0" borderId="0" xfId="102" applyNumberFormat="1" applyFont="1" applyFill="1" applyAlignment="1">
      <alignment vertical="center"/>
    </xf>
    <xf numFmtId="0" fontId="21" fillId="0" borderId="0" xfId="102" applyFont="1" applyFill="1" applyAlignment="1">
      <alignment vertical="center"/>
    </xf>
    <xf numFmtId="0" fontId="55" fillId="0" borderId="0" xfId="102" applyFont="1" applyFill="1" applyBorder="1" applyAlignment="1">
      <alignment horizontal="center" vertical="center" wrapText="1"/>
    </xf>
    <xf numFmtId="0" fontId="51" fillId="0" borderId="0" xfId="102" applyFont="1" applyFill="1" applyBorder="1" applyAlignment="1">
      <alignment horizontal="right" vertical="center" wrapText="1"/>
    </xf>
    <xf numFmtId="0" fontId="21" fillId="0" borderId="20" xfId="102" applyFont="1" applyFill="1" applyBorder="1" applyAlignment="1">
      <alignment horizontal="left" vertical="center" wrapText="1"/>
    </xf>
    <xf numFmtId="3" fontId="21" fillId="0" borderId="17" xfId="102" applyNumberFormat="1" applyFont="1" applyFill="1" applyBorder="1" applyAlignment="1">
      <alignment horizontal="right" vertical="center" wrapText="1"/>
    </xf>
    <xf numFmtId="0" fontId="21" fillId="0" borderId="10" xfId="102" applyFont="1" applyFill="1" applyBorder="1" applyAlignment="1">
      <alignment horizontal="left" vertical="center" wrapText="1"/>
    </xf>
    <xf numFmtId="3" fontId="21" fillId="0" borderId="12" xfId="102" applyNumberFormat="1" applyFont="1" applyFill="1" applyBorder="1" applyAlignment="1">
      <alignment horizontal="right" vertical="center" wrapText="1"/>
    </xf>
    <xf numFmtId="0" fontId="22" fillId="0" borderId="13" xfId="102" applyFont="1" applyFill="1" applyBorder="1" applyAlignment="1">
      <alignment horizontal="left" vertical="center" wrapText="1"/>
    </xf>
    <xf numFmtId="3" fontId="22" fillId="0" borderId="15" xfId="102" applyNumberFormat="1" applyFont="1" applyFill="1" applyBorder="1" applyAlignment="1">
      <alignment horizontal="right" vertical="center" wrapText="1"/>
    </xf>
    <xf numFmtId="0" fontId="22" fillId="0" borderId="30" xfId="102" applyFont="1" applyFill="1" applyBorder="1" applyAlignment="1">
      <alignment horizontal="left" vertical="center" wrapText="1"/>
    </xf>
    <xf numFmtId="3" fontId="22" fillId="0" borderId="31" xfId="102" applyNumberFormat="1" applyFont="1" applyFill="1" applyBorder="1" applyAlignment="1">
      <alignment horizontal="right" vertical="center" wrapText="1"/>
    </xf>
    <xf numFmtId="0" fontId="22" fillId="0" borderId="32" xfId="102" applyFont="1" applyFill="1" applyBorder="1" applyAlignment="1">
      <alignment horizontal="left" vertical="center" wrapText="1"/>
    </xf>
    <xf numFmtId="3" fontId="22" fillId="0" borderId="33" xfId="102" applyNumberFormat="1" applyFont="1" applyFill="1" applyBorder="1" applyAlignment="1">
      <alignment horizontal="right" vertical="center" wrapText="1"/>
    </xf>
    <xf numFmtId="0" fontId="51" fillId="0" borderId="0" xfId="102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22" fillId="0" borderId="13" xfId="87" applyFont="1" applyBorder="1" applyAlignment="1">
      <alignment horizontal="left" vertical="top" wrapText="1"/>
    </xf>
    <xf numFmtId="0" fontId="22" fillId="0" borderId="14" xfId="87" applyFont="1" applyBorder="1" applyAlignment="1">
      <alignment horizontal="left" vertical="top" wrapText="1"/>
    </xf>
    <xf numFmtId="0" fontId="21" fillId="0" borderId="20" xfId="87" applyFont="1" applyFill="1" applyBorder="1" applyAlignment="1">
      <alignment horizontal="left" vertical="top" wrapText="1"/>
    </xf>
    <xf numFmtId="0" fontId="21" fillId="0" borderId="16" xfId="87" applyFont="1" applyFill="1" applyBorder="1" applyAlignment="1">
      <alignment horizontal="left" vertical="top" wrapText="1"/>
    </xf>
    <xf numFmtId="0" fontId="22" fillId="0" borderId="10" xfId="87" applyFont="1" applyBorder="1" applyAlignment="1">
      <alignment horizontal="left" vertical="top" wrapText="1"/>
    </xf>
    <xf numFmtId="0" fontId="22" fillId="0" borderId="11" xfId="87" applyFont="1" applyBorder="1" applyAlignment="1">
      <alignment horizontal="left" vertical="top" wrapText="1"/>
    </xf>
    <xf numFmtId="0" fontId="22" fillId="0" borderId="20" xfId="87" applyFont="1" applyBorder="1" applyAlignment="1">
      <alignment horizontal="left" vertical="top" wrapText="1"/>
    </xf>
    <xf numFmtId="0" fontId="22" fillId="0" borderId="16" xfId="87" applyFont="1" applyBorder="1" applyAlignment="1">
      <alignment horizontal="left" vertical="top" wrapText="1"/>
    </xf>
    <xf numFmtId="0" fontId="22" fillId="0" borderId="21" xfId="87" applyFont="1" applyBorder="1" applyAlignment="1">
      <alignment horizontal="left" vertical="top" wrapText="1"/>
    </xf>
    <xf numFmtId="0" fontId="22" fillId="0" borderId="22" xfId="87" applyFont="1" applyBorder="1" applyAlignment="1">
      <alignment horizontal="left" vertical="top" wrapText="1"/>
    </xf>
    <xf numFmtId="0" fontId="48" fillId="0" borderId="0" xfId="0" applyFont="1" applyAlignment="1">
      <alignment horizontal="center" wrapText="1"/>
    </xf>
    <xf numFmtId="0" fontId="48" fillId="0" borderId="0" xfId="0" applyFont="1" applyAlignment="1">
      <alignment horizontal="center"/>
    </xf>
    <xf numFmtId="3" fontId="48" fillId="0" borderId="0" xfId="90" applyNumberFormat="1" applyFont="1" applyFill="1" applyAlignment="1">
      <alignment horizontal="center"/>
    </xf>
    <xf numFmtId="0" fontId="49" fillId="0" borderId="0" xfId="90" applyFont="1" applyFill="1" applyAlignment="1">
      <alignment horizontal="center"/>
    </xf>
    <xf numFmtId="0" fontId="50" fillId="0" borderId="0" xfId="90" applyFont="1" applyFill="1" applyAlignment="1">
      <alignment wrapText="1"/>
    </xf>
    <xf numFmtId="0" fontId="47" fillId="0" borderId="0" xfId="90" applyFont="1" applyFill="1" applyAlignment="1">
      <alignment wrapText="1"/>
    </xf>
    <xf numFmtId="0" fontId="34" fillId="0" borderId="0" xfId="92" applyFont="1" applyAlignment="1">
      <alignment wrapText="1"/>
    </xf>
    <xf numFmtId="0" fontId="35" fillId="0" borderId="0" xfId="92" applyFont="1" applyAlignment="1">
      <alignment wrapText="1"/>
    </xf>
    <xf numFmtId="0" fontId="32" fillId="0" borderId="0" xfId="92" applyFont="1" applyAlignment="1">
      <alignment wrapText="1"/>
    </xf>
    <xf numFmtId="0" fontId="29" fillId="0" borderId="0" xfId="92" applyFont="1" applyAlignment="1">
      <alignment wrapText="1"/>
    </xf>
    <xf numFmtId="0" fontId="31" fillId="0" borderId="0" xfId="92" applyFont="1" applyAlignment="1">
      <alignment wrapText="1"/>
    </xf>
    <xf numFmtId="0" fontId="15" fillId="0" borderId="0" xfId="92" applyAlignment="1">
      <alignment wrapText="1"/>
    </xf>
    <xf numFmtId="0" fontId="36" fillId="0" borderId="0" xfId="92" applyFont="1" applyAlignment="1">
      <alignment wrapText="1"/>
    </xf>
    <xf numFmtId="0" fontId="23" fillId="0" borderId="0" xfId="86" applyFont="1" applyFill="1" applyAlignment="1">
      <alignment horizontal="left"/>
    </xf>
    <xf numFmtId="0" fontId="30" fillId="0" borderId="0" xfId="92" applyFont="1" applyAlignment="1">
      <alignment horizontal="center" wrapText="1"/>
    </xf>
    <xf numFmtId="0" fontId="15" fillId="0" borderId="0" xfId="92" applyAlignment="1">
      <alignment horizontal="center" wrapText="1"/>
    </xf>
    <xf numFmtId="0" fontId="32" fillId="0" borderId="0" xfId="92" applyFont="1" applyAlignment="1">
      <alignment horizontal="center" wrapText="1"/>
    </xf>
    <xf numFmtId="3" fontId="33" fillId="0" borderId="0" xfId="92" applyNumberFormat="1" applyFont="1" applyAlignment="1">
      <alignment horizontal="center"/>
    </xf>
    <xf numFmtId="0" fontId="30" fillId="0" borderId="0" xfId="92" applyFont="1" applyAlignment="1">
      <alignment wrapText="1"/>
    </xf>
    <xf numFmtId="0" fontId="33" fillId="0" borderId="0" xfId="92" applyFont="1" applyFill="1" applyAlignment="1">
      <alignment wrapText="1"/>
    </xf>
    <xf numFmtId="0" fontId="15" fillId="0" borderId="0" xfId="92" applyFill="1" applyAlignment="1">
      <alignment wrapText="1"/>
    </xf>
    <xf numFmtId="0" fontId="34" fillId="0" borderId="0" xfId="92" applyFont="1" applyFill="1" applyAlignment="1">
      <alignment wrapText="1"/>
    </xf>
    <xf numFmtId="0" fontId="35" fillId="0" borderId="0" xfId="92" applyFont="1" applyFill="1" applyAlignment="1">
      <alignment wrapText="1"/>
    </xf>
    <xf numFmtId="0" fontId="32" fillId="0" borderId="0" xfId="92" applyFont="1" applyAlignment="1">
      <alignment horizontal="left" wrapText="1"/>
    </xf>
    <xf numFmtId="0" fontId="22" fillId="0" borderId="0" xfId="91" applyFont="1" applyAlignment="1">
      <alignment horizontal="center" wrapText="1"/>
    </xf>
    <xf numFmtId="0" fontId="28" fillId="0" borderId="0" xfId="86" applyFont="1" applyFill="1" applyAlignment="1">
      <alignment horizontal="left"/>
    </xf>
    <xf numFmtId="0" fontId="22" fillId="24" borderId="23" xfId="89" applyFont="1" applyFill="1" applyBorder="1" applyAlignment="1">
      <alignment horizontal="left" vertical="top" wrapText="1"/>
    </xf>
    <xf numFmtId="0" fontId="22" fillId="24" borderId="24" xfId="89" applyFont="1" applyFill="1" applyBorder="1" applyAlignment="1">
      <alignment horizontal="left" vertical="top" wrapText="1"/>
    </xf>
    <xf numFmtId="0" fontId="22" fillId="24" borderId="25" xfId="89" applyFont="1" applyFill="1" applyBorder="1" applyAlignment="1">
      <alignment horizontal="left" vertical="top" wrapText="1"/>
    </xf>
    <xf numFmtId="0" fontId="42" fillId="0" borderId="26" xfId="89" applyFont="1" applyBorder="1" applyAlignment="1">
      <alignment horizontal="center"/>
    </xf>
    <xf numFmtId="0" fontId="42" fillId="0" borderId="27" xfId="89" applyFont="1" applyBorder="1" applyAlignment="1">
      <alignment horizontal="center"/>
    </xf>
    <xf numFmtId="0" fontId="39" fillId="0" borderId="0" xfId="89" applyFont="1" applyAlignment="1">
      <alignment horizontal="right"/>
    </xf>
    <xf numFmtId="3" fontId="43" fillId="0" borderId="28" xfId="89" applyNumberFormat="1" applyFont="1" applyBorder="1" applyAlignment="1">
      <alignment horizontal="center" wrapText="1"/>
    </xf>
    <xf numFmtId="3" fontId="44" fillId="0" borderId="29" xfId="89" applyNumberFormat="1" applyFont="1" applyBorder="1" applyAlignment="1">
      <alignment wrapText="1"/>
    </xf>
    <xf numFmtId="3" fontId="43" fillId="0" borderId="17" xfId="89" applyNumberFormat="1" applyFont="1" applyBorder="1" applyAlignment="1">
      <alignment wrapText="1"/>
    </xf>
    <xf numFmtId="3" fontId="43" fillId="0" borderId="12" xfId="89" applyNumberFormat="1" applyFont="1" applyBorder="1" applyAlignment="1">
      <alignment wrapText="1"/>
    </xf>
    <xf numFmtId="3" fontId="43" fillId="0" borderId="16" xfId="89" applyNumberFormat="1" applyFont="1" applyBorder="1" applyAlignment="1">
      <alignment wrapText="1"/>
    </xf>
    <xf numFmtId="3" fontId="43" fillId="0" borderId="11" xfId="89" applyNumberFormat="1" applyFont="1" applyBorder="1" applyAlignment="1">
      <alignment wrapText="1"/>
    </xf>
    <xf numFmtId="0" fontId="40" fillId="0" borderId="0" xfId="89" applyFont="1" applyAlignment="1">
      <alignment horizontal="center" wrapText="1"/>
    </xf>
    <xf numFmtId="0" fontId="39" fillId="0" borderId="0" xfId="89" applyFont="1" applyAlignment="1"/>
    <xf numFmtId="0" fontId="39" fillId="0" borderId="0" xfId="89" applyFont="1" applyAlignment="1">
      <alignment horizont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0" fillId="0" borderId="0" xfId="88" applyFont="1" applyAlignment="1">
      <alignment horizontal="center"/>
    </xf>
    <xf numFmtId="0" fontId="0" fillId="0" borderId="0" xfId="0" applyAlignment="1"/>
  </cellXfs>
  <cellStyles count="10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Figyelmeztetés" xfId="54" builtinId="11" customBuiltin="1"/>
    <cellStyle name="Good" xfId="55"/>
    <cellStyle name="Heading 1" xfId="56"/>
    <cellStyle name="Heading 2" xfId="57"/>
    <cellStyle name="Heading 3" xfId="58"/>
    <cellStyle name="Heading 4" xfId="59"/>
    <cellStyle name="Hivatkozott cella" xfId="60" builtinId="24" customBuiltin="1"/>
    <cellStyle name="Input" xfId="61"/>
    <cellStyle name="Jegyzet" xfId="62" builtinId="10" customBuiltin="1"/>
    <cellStyle name="Jelölőszín (1)" xfId="63" builtinId="29" customBuiltin="1"/>
    <cellStyle name="Jelölőszín (2)" xfId="64" builtinId="33" customBuiltin="1"/>
    <cellStyle name="Jelölőszín (3)" xfId="65" builtinId="37" customBuiltin="1"/>
    <cellStyle name="Jelölőszín (4)" xfId="66" builtinId="41" customBuiltin="1"/>
    <cellStyle name="Jelölőszín (5)" xfId="67" builtinId="45" customBuiltin="1"/>
    <cellStyle name="Jelölőszín (6)" xfId="68" builtinId="49" customBuiltin="1"/>
    <cellStyle name="Jó" xfId="69" builtinId="26" customBuiltin="1"/>
    <cellStyle name="Kimenet" xfId="70" builtinId="21" customBuiltin="1"/>
    <cellStyle name="Linked Cell" xfId="71"/>
    <cellStyle name="Magyarázó szöveg" xfId="72" builtinId="53" customBuiltin="1"/>
    <cellStyle name="Neutral" xfId="73"/>
    <cellStyle name="Normál" xfId="0" builtinId="0"/>
    <cellStyle name="Normál 10" xfId="74"/>
    <cellStyle name="Normál 11" xfId="75"/>
    <cellStyle name="Normál 12" xfId="76"/>
    <cellStyle name="Normál 13" xfId="77"/>
    <cellStyle name="Normál 14" xfId="102"/>
    <cellStyle name="Normál 2" xfId="78"/>
    <cellStyle name="Normál 3" xfId="79"/>
    <cellStyle name="Normál 4" xfId="80"/>
    <cellStyle name="Normál 5" xfId="81"/>
    <cellStyle name="Normál 6" xfId="82"/>
    <cellStyle name="Normál 7" xfId="83"/>
    <cellStyle name="Normál 8" xfId="84"/>
    <cellStyle name="Normál 9" xfId="85"/>
    <cellStyle name="Normál_2013. költségvetés mell Bozsok" xfId="86"/>
    <cellStyle name="Normál_20150413.1" xfId="87"/>
    <cellStyle name="Normál_b14mell" xfId="88"/>
    <cellStyle name="Normál_Kőszeg - vagyonkimutatás" xfId="89"/>
    <cellStyle name="Normál_Kőszeg 2014. költségvetés info táblák" xfId="90"/>
    <cellStyle name="Normál_Kőszeg melléklet 2015-18." xfId="91"/>
    <cellStyle name="Normál_mellékletek összesen" xfId="92"/>
    <cellStyle name="Note" xfId="93"/>
    <cellStyle name="Output" xfId="94"/>
    <cellStyle name="Összesen" xfId="95" builtinId="25" customBuiltin="1"/>
    <cellStyle name="Rossz" xfId="96" builtinId="27" customBuiltin="1"/>
    <cellStyle name="Semleges" xfId="97" builtinId="28" customBuiltin="1"/>
    <cellStyle name="Számítás" xfId="98" builtinId="22" customBuiltin="1"/>
    <cellStyle name="Title" xfId="99"/>
    <cellStyle name="Total" xfId="100"/>
    <cellStyle name="Warning Text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workbookViewId="0"/>
  </sheetViews>
  <sheetFormatPr defaultRowHeight="12.75" x14ac:dyDescent="0.2"/>
  <cols>
    <col min="1" max="1" width="56.7109375" customWidth="1"/>
    <col min="2" max="2" width="24.7109375" customWidth="1"/>
  </cols>
  <sheetData>
    <row r="1" spans="1:256" ht="24.95" customHeight="1" x14ac:dyDescent="0.2">
      <c r="A1" s="180" t="s">
        <v>327</v>
      </c>
      <c r="B1" s="181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/>
      <c r="FN1" s="182"/>
      <c r="FO1" s="182"/>
      <c r="FP1" s="182"/>
      <c r="FQ1" s="182"/>
      <c r="FR1" s="182"/>
      <c r="FS1" s="182"/>
      <c r="FT1" s="182"/>
      <c r="FU1" s="182"/>
      <c r="FV1" s="182"/>
      <c r="FW1" s="182"/>
      <c r="FX1" s="182"/>
      <c r="FY1" s="182"/>
      <c r="FZ1" s="182"/>
      <c r="GA1" s="182"/>
      <c r="GB1" s="182"/>
      <c r="GC1" s="182"/>
      <c r="GD1" s="182"/>
      <c r="GE1" s="182"/>
      <c r="GF1" s="182"/>
      <c r="GG1" s="182"/>
      <c r="GH1" s="182"/>
      <c r="GI1" s="182"/>
      <c r="GJ1" s="182"/>
      <c r="GK1" s="182"/>
      <c r="GL1" s="182"/>
      <c r="GM1" s="182"/>
      <c r="GN1" s="182"/>
      <c r="GO1" s="182"/>
      <c r="GP1" s="182"/>
      <c r="GQ1" s="182"/>
      <c r="GR1" s="182"/>
      <c r="GS1" s="182"/>
      <c r="GT1" s="182"/>
      <c r="GU1" s="182"/>
      <c r="GV1" s="182"/>
      <c r="GW1" s="182"/>
      <c r="GX1" s="182"/>
      <c r="GY1" s="182"/>
      <c r="GZ1" s="182"/>
      <c r="HA1" s="182"/>
      <c r="HB1" s="182"/>
      <c r="HC1" s="182"/>
      <c r="HD1" s="182"/>
      <c r="HE1" s="182"/>
      <c r="HF1" s="182"/>
      <c r="HG1" s="182"/>
      <c r="HH1" s="182"/>
      <c r="HI1" s="182"/>
      <c r="HJ1" s="182"/>
      <c r="HK1" s="182"/>
      <c r="HL1" s="182"/>
      <c r="HM1" s="182"/>
      <c r="HN1" s="182"/>
      <c r="HO1" s="182"/>
      <c r="HP1" s="182"/>
      <c r="HQ1" s="182"/>
      <c r="HR1" s="182"/>
      <c r="HS1" s="182"/>
      <c r="HT1" s="182"/>
      <c r="HU1" s="182"/>
      <c r="HV1" s="182"/>
      <c r="HW1" s="182"/>
      <c r="HX1" s="182"/>
      <c r="HY1" s="182"/>
      <c r="HZ1" s="182"/>
      <c r="IA1" s="182"/>
      <c r="IB1" s="182"/>
      <c r="IC1" s="182"/>
      <c r="ID1" s="182"/>
      <c r="IE1" s="182"/>
      <c r="IF1" s="182"/>
      <c r="IG1" s="182"/>
      <c r="IH1" s="182"/>
      <c r="II1" s="182"/>
      <c r="IJ1" s="182"/>
      <c r="IK1" s="182"/>
      <c r="IL1" s="182"/>
      <c r="IM1" s="182"/>
      <c r="IN1" s="182"/>
      <c r="IO1" s="182"/>
      <c r="IP1" s="182"/>
      <c r="IQ1" s="182"/>
      <c r="IR1" s="182"/>
      <c r="IS1" s="182"/>
      <c r="IT1" s="182"/>
      <c r="IU1" s="182"/>
      <c r="IV1" s="182"/>
    </row>
    <row r="2" spans="1:256" ht="24.95" customHeight="1" x14ac:dyDescent="0.2">
      <c r="A2" s="182"/>
      <c r="B2" s="181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182"/>
      <c r="CV2" s="182"/>
      <c r="CW2" s="182"/>
      <c r="CX2" s="182"/>
      <c r="CY2" s="182"/>
      <c r="CZ2" s="182"/>
      <c r="DA2" s="182"/>
      <c r="DB2" s="182"/>
      <c r="DC2" s="182"/>
      <c r="DD2" s="182"/>
      <c r="DE2" s="182"/>
      <c r="DF2" s="182"/>
      <c r="DG2" s="182"/>
      <c r="DH2" s="182"/>
      <c r="DI2" s="182"/>
      <c r="DJ2" s="182"/>
      <c r="DK2" s="182"/>
      <c r="DL2" s="182"/>
      <c r="DM2" s="182"/>
      <c r="DN2" s="182"/>
      <c r="DO2" s="182"/>
      <c r="DP2" s="182"/>
      <c r="DQ2" s="182"/>
      <c r="DR2" s="182"/>
      <c r="DS2" s="182"/>
      <c r="DT2" s="182"/>
      <c r="DU2" s="182"/>
      <c r="DV2" s="182"/>
      <c r="DW2" s="182"/>
      <c r="DX2" s="182"/>
      <c r="DY2" s="182"/>
      <c r="DZ2" s="182"/>
      <c r="EA2" s="182"/>
      <c r="EB2" s="182"/>
      <c r="EC2" s="182"/>
      <c r="ED2" s="182"/>
      <c r="EE2" s="182"/>
      <c r="EF2" s="182"/>
      <c r="EG2" s="182"/>
      <c r="EH2" s="182"/>
      <c r="EI2" s="182"/>
      <c r="EJ2" s="182"/>
      <c r="EK2" s="182"/>
      <c r="EL2" s="182"/>
      <c r="EM2" s="182"/>
      <c r="EN2" s="182"/>
      <c r="EO2" s="182"/>
      <c r="EP2" s="182"/>
      <c r="EQ2" s="182"/>
      <c r="ER2" s="182"/>
      <c r="ES2" s="182"/>
      <c r="ET2" s="182"/>
      <c r="EU2" s="182"/>
      <c r="EV2" s="182"/>
      <c r="EW2" s="182"/>
      <c r="EX2" s="182"/>
      <c r="EY2" s="182"/>
      <c r="EZ2" s="182"/>
      <c r="FA2" s="182"/>
      <c r="FB2" s="182"/>
      <c r="FC2" s="182"/>
      <c r="FD2" s="182"/>
      <c r="FE2" s="182"/>
      <c r="FF2" s="182"/>
      <c r="FG2" s="182"/>
      <c r="FH2" s="182"/>
      <c r="FI2" s="182"/>
      <c r="FJ2" s="182"/>
      <c r="FK2" s="182"/>
      <c r="FL2" s="182"/>
      <c r="FM2" s="182"/>
      <c r="FN2" s="182"/>
      <c r="FO2" s="182"/>
      <c r="FP2" s="182"/>
      <c r="FQ2" s="182"/>
      <c r="FR2" s="182"/>
      <c r="FS2" s="182"/>
      <c r="FT2" s="182"/>
      <c r="FU2" s="182"/>
      <c r="FV2" s="182"/>
      <c r="FW2" s="182"/>
      <c r="FX2" s="182"/>
      <c r="FY2" s="182"/>
      <c r="FZ2" s="182"/>
      <c r="GA2" s="182"/>
      <c r="GB2" s="182"/>
      <c r="GC2" s="182"/>
      <c r="GD2" s="182"/>
      <c r="GE2" s="182"/>
      <c r="GF2" s="182"/>
      <c r="GG2" s="182"/>
      <c r="GH2" s="182"/>
      <c r="GI2" s="182"/>
      <c r="GJ2" s="182"/>
      <c r="GK2" s="182"/>
      <c r="GL2" s="182"/>
      <c r="GM2" s="182"/>
      <c r="GN2" s="182"/>
      <c r="GO2" s="182"/>
      <c r="GP2" s="182"/>
      <c r="GQ2" s="182"/>
      <c r="GR2" s="182"/>
      <c r="GS2" s="182"/>
      <c r="GT2" s="182"/>
      <c r="GU2" s="182"/>
      <c r="GV2" s="182"/>
      <c r="GW2" s="182"/>
      <c r="GX2" s="182"/>
      <c r="GY2" s="182"/>
      <c r="GZ2" s="182"/>
      <c r="HA2" s="182"/>
      <c r="HB2" s="182"/>
      <c r="HC2" s="182"/>
      <c r="HD2" s="182"/>
      <c r="HE2" s="182"/>
      <c r="HF2" s="182"/>
      <c r="HG2" s="182"/>
      <c r="HH2" s="182"/>
      <c r="HI2" s="182"/>
      <c r="HJ2" s="182"/>
      <c r="HK2" s="182"/>
      <c r="HL2" s="182"/>
      <c r="HM2" s="182"/>
      <c r="HN2" s="182"/>
      <c r="HO2" s="182"/>
      <c r="HP2" s="182"/>
      <c r="HQ2" s="182"/>
      <c r="HR2" s="182"/>
      <c r="HS2" s="182"/>
      <c r="HT2" s="182"/>
      <c r="HU2" s="182"/>
      <c r="HV2" s="182"/>
      <c r="HW2" s="182"/>
      <c r="HX2" s="182"/>
      <c r="HY2" s="182"/>
      <c r="HZ2" s="182"/>
      <c r="IA2" s="182"/>
      <c r="IB2" s="182"/>
      <c r="IC2" s="182"/>
      <c r="ID2" s="182"/>
      <c r="IE2" s="182"/>
      <c r="IF2" s="182"/>
      <c r="IG2" s="182"/>
      <c r="IH2" s="182"/>
      <c r="II2" s="182"/>
      <c r="IJ2" s="182"/>
      <c r="IK2" s="182"/>
      <c r="IL2" s="182"/>
      <c r="IM2" s="182"/>
      <c r="IN2" s="182"/>
      <c r="IO2" s="182"/>
      <c r="IP2" s="182"/>
      <c r="IQ2" s="182"/>
      <c r="IR2" s="182"/>
      <c r="IS2" s="182"/>
      <c r="IT2" s="182"/>
      <c r="IU2" s="182"/>
      <c r="IV2" s="182"/>
    </row>
    <row r="3" spans="1:256" ht="24.95" customHeight="1" x14ac:dyDescent="0.2">
      <c r="A3" s="195" t="s">
        <v>279</v>
      </c>
      <c r="B3" s="195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2"/>
      <c r="EE3" s="182"/>
      <c r="EF3" s="182"/>
      <c r="EG3" s="182"/>
      <c r="EH3" s="182"/>
      <c r="EI3" s="182"/>
      <c r="EJ3" s="182"/>
      <c r="EK3" s="182"/>
      <c r="EL3" s="182"/>
      <c r="EM3" s="182"/>
      <c r="EN3" s="182"/>
      <c r="EO3" s="182"/>
      <c r="EP3" s="182"/>
      <c r="EQ3" s="182"/>
      <c r="ER3" s="182"/>
      <c r="ES3" s="182"/>
      <c r="ET3" s="182"/>
      <c r="EU3" s="182"/>
      <c r="EV3" s="182"/>
      <c r="EW3" s="182"/>
      <c r="EX3" s="182"/>
      <c r="EY3" s="182"/>
      <c r="EZ3" s="182"/>
      <c r="FA3" s="182"/>
      <c r="FB3" s="182"/>
      <c r="FC3" s="182"/>
      <c r="FD3" s="182"/>
      <c r="FE3" s="182"/>
      <c r="FF3" s="182"/>
      <c r="FG3" s="182"/>
      <c r="FH3" s="182"/>
      <c r="FI3" s="182"/>
      <c r="FJ3" s="182"/>
      <c r="FK3" s="182"/>
      <c r="FL3" s="182"/>
      <c r="FM3" s="182"/>
      <c r="FN3" s="182"/>
      <c r="FO3" s="182"/>
      <c r="FP3" s="182"/>
      <c r="FQ3" s="182"/>
      <c r="FR3" s="182"/>
      <c r="FS3" s="182"/>
      <c r="FT3" s="182"/>
      <c r="FU3" s="182"/>
      <c r="FV3" s="182"/>
      <c r="FW3" s="182"/>
      <c r="FX3" s="182"/>
      <c r="FY3" s="182"/>
      <c r="FZ3" s="182"/>
      <c r="GA3" s="182"/>
      <c r="GB3" s="182"/>
      <c r="GC3" s="182"/>
      <c r="GD3" s="182"/>
      <c r="GE3" s="182"/>
      <c r="GF3" s="182"/>
      <c r="GG3" s="182"/>
      <c r="GH3" s="182"/>
      <c r="GI3" s="182"/>
      <c r="GJ3" s="182"/>
      <c r="GK3" s="182"/>
      <c r="GL3" s="182"/>
      <c r="GM3" s="182"/>
      <c r="GN3" s="182"/>
      <c r="GO3" s="182"/>
      <c r="GP3" s="182"/>
      <c r="GQ3" s="182"/>
      <c r="GR3" s="182"/>
      <c r="GS3" s="182"/>
      <c r="GT3" s="182"/>
      <c r="GU3" s="182"/>
      <c r="GV3" s="182"/>
      <c r="GW3" s="182"/>
      <c r="GX3" s="182"/>
      <c r="GY3" s="182"/>
      <c r="GZ3" s="182"/>
      <c r="HA3" s="182"/>
      <c r="HB3" s="182"/>
      <c r="HC3" s="182"/>
      <c r="HD3" s="182"/>
      <c r="HE3" s="182"/>
      <c r="HF3" s="182"/>
      <c r="HG3" s="182"/>
      <c r="HH3" s="182"/>
      <c r="HI3" s="182"/>
      <c r="HJ3" s="182"/>
      <c r="HK3" s="182"/>
      <c r="HL3" s="182"/>
      <c r="HM3" s="182"/>
      <c r="HN3" s="182"/>
      <c r="HO3" s="182"/>
      <c r="HP3" s="182"/>
      <c r="HQ3" s="182"/>
      <c r="HR3" s="182"/>
      <c r="HS3" s="182"/>
      <c r="HT3" s="182"/>
      <c r="HU3" s="182"/>
      <c r="HV3" s="182"/>
      <c r="HW3" s="182"/>
      <c r="HX3" s="182"/>
      <c r="HY3" s="182"/>
      <c r="HZ3" s="182"/>
      <c r="IA3" s="182"/>
      <c r="IB3" s="182"/>
      <c r="IC3" s="182"/>
      <c r="ID3" s="182"/>
      <c r="IE3" s="182"/>
      <c r="IF3" s="182"/>
      <c r="IG3" s="182"/>
      <c r="IH3" s="182"/>
      <c r="II3" s="182"/>
      <c r="IJ3" s="182"/>
      <c r="IK3" s="182"/>
      <c r="IL3" s="182"/>
      <c r="IM3" s="182"/>
      <c r="IN3" s="182"/>
      <c r="IO3" s="182"/>
      <c r="IP3" s="182"/>
      <c r="IQ3" s="182"/>
      <c r="IR3" s="182"/>
      <c r="IS3" s="182"/>
      <c r="IT3" s="182"/>
      <c r="IU3" s="182"/>
      <c r="IV3" s="182"/>
    </row>
    <row r="4" spans="1:256" ht="24.95" customHeight="1" x14ac:dyDescent="0.2">
      <c r="A4" s="183"/>
      <c r="B4" s="184" t="s">
        <v>259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2"/>
      <c r="FF4" s="182"/>
      <c r="FG4" s="182"/>
      <c r="FH4" s="182"/>
      <c r="FI4" s="182"/>
      <c r="FJ4" s="182"/>
      <c r="FK4" s="182"/>
      <c r="FL4" s="182"/>
      <c r="FM4" s="182"/>
      <c r="FN4" s="182"/>
      <c r="FO4" s="182"/>
      <c r="FP4" s="182"/>
      <c r="FQ4" s="182"/>
      <c r="FR4" s="182"/>
      <c r="FS4" s="182"/>
      <c r="FT4" s="182"/>
      <c r="FU4" s="182"/>
      <c r="FV4" s="182"/>
      <c r="FW4" s="182"/>
      <c r="FX4" s="182"/>
      <c r="FY4" s="182"/>
      <c r="FZ4" s="182"/>
      <c r="GA4" s="182"/>
      <c r="GB4" s="182"/>
      <c r="GC4" s="182"/>
      <c r="GD4" s="182"/>
      <c r="GE4" s="182"/>
      <c r="GF4" s="182"/>
      <c r="GG4" s="182"/>
      <c r="GH4" s="182"/>
      <c r="GI4" s="182"/>
      <c r="GJ4" s="182"/>
      <c r="GK4" s="182"/>
      <c r="GL4" s="182"/>
      <c r="GM4" s="182"/>
      <c r="GN4" s="182"/>
      <c r="GO4" s="182"/>
      <c r="GP4" s="182"/>
      <c r="GQ4" s="182"/>
      <c r="GR4" s="182"/>
      <c r="GS4" s="182"/>
      <c r="GT4" s="182"/>
      <c r="GU4" s="182"/>
      <c r="GV4" s="182"/>
      <c r="GW4" s="182"/>
      <c r="GX4" s="182"/>
      <c r="GY4" s="182"/>
      <c r="GZ4" s="182"/>
      <c r="HA4" s="182"/>
      <c r="HB4" s="182"/>
      <c r="HC4" s="182"/>
      <c r="HD4" s="182"/>
      <c r="HE4" s="182"/>
      <c r="HF4" s="182"/>
      <c r="HG4" s="182"/>
      <c r="HH4" s="182"/>
      <c r="HI4" s="182"/>
      <c r="HJ4" s="182"/>
      <c r="HK4" s="182"/>
      <c r="HL4" s="182"/>
      <c r="HM4" s="182"/>
      <c r="HN4" s="182"/>
      <c r="HO4" s="182"/>
      <c r="HP4" s="182"/>
      <c r="HQ4" s="182"/>
      <c r="HR4" s="182"/>
      <c r="HS4" s="182"/>
      <c r="HT4" s="182"/>
      <c r="HU4" s="182"/>
      <c r="HV4" s="182"/>
      <c r="HW4" s="182"/>
      <c r="HX4" s="182"/>
      <c r="HY4" s="182"/>
      <c r="HZ4" s="182"/>
      <c r="IA4" s="182"/>
      <c r="IB4" s="182"/>
      <c r="IC4" s="182"/>
      <c r="ID4" s="182"/>
      <c r="IE4" s="182"/>
      <c r="IF4" s="182"/>
      <c r="IG4" s="182"/>
      <c r="IH4" s="182"/>
      <c r="II4" s="182"/>
      <c r="IJ4" s="182"/>
      <c r="IK4" s="182"/>
      <c r="IL4" s="182"/>
      <c r="IM4" s="182"/>
      <c r="IN4" s="182"/>
      <c r="IO4" s="182"/>
      <c r="IP4" s="182"/>
      <c r="IQ4" s="182"/>
      <c r="IR4" s="182"/>
      <c r="IS4" s="182"/>
      <c r="IT4" s="182"/>
      <c r="IU4" s="182"/>
      <c r="IV4" s="182"/>
    </row>
    <row r="5" spans="1:256" ht="24.95" customHeight="1" thickBot="1" x14ac:dyDescent="0.25">
      <c r="A5" s="183"/>
      <c r="B5" s="183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  <c r="DE5" s="182"/>
      <c r="DF5" s="182"/>
      <c r="DG5" s="182"/>
      <c r="DH5" s="182"/>
      <c r="DI5" s="182"/>
      <c r="DJ5" s="182"/>
      <c r="DK5" s="182"/>
      <c r="DL5" s="182"/>
      <c r="DM5" s="182"/>
      <c r="DN5" s="182"/>
      <c r="DO5" s="182"/>
      <c r="DP5" s="182"/>
      <c r="DQ5" s="182"/>
      <c r="DR5" s="182"/>
      <c r="DS5" s="182"/>
      <c r="DT5" s="182"/>
      <c r="DU5" s="182"/>
      <c r="DV5" s="182"/>
      <c r="DW5" s="182"/>
      <c r="DX5" s="182"/>
      <c r="DY5" s="182"/>
      <c r="DZ5" s="182"/>
      <c r="EA5" s="182"/>
      <c r="EB5" s="182"/>
      <c r="EC5" s="182"/>
      <c r="ED5" s="182"/>
      <c r="EE5" s="182"/>
      <c r="EF5" s="182"/>
      <c r="EG5" s="182"/>
      <c r="EH5" s="182"/>
      <c r="EI5" s="182"/>
      <c r="EJ5" s="182"/>
      <c r="EK5" s="182"/>
      <c r="EL5" s="182"/>
      <c r="EM5" s="182"/>
      <c r="EN5" s="182"/>
      <c r="EO5" s="182"/>
      <c r="EP5" s="182"/>
      <c r="EQ5" s="182"/>
      <c r="ER5" s="182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  <c r="HW5" s="182"/>
      <c r="HX5" s="182"/>
      <c r="HY5" s="182"/>
      <c r="HZ5" s="182"/>
      <c r="IA5" s="182"/>
      <c r="IB5" s="182"/>
      <c r="IC5" s="182"/>
      <c r="ID5" s="182"/>
      <c r="IE5" s="182"/>
      <c r="IF5" s="182"/>
      <c r="IG5" s="182"/>
      <c r="IH5" s="182"/>
      <c r="II5" s="182"/>
      <c r="IJ5" s="182"/>
      <c r="IK5" s="182"/>
      <c r="IL5" s="182"/>
      <c r="IM5" s="182"/>
      <c r="IN5" s="182"/>
      <c r="IO5" s="182"/>
      <c r="IP5" s="182"/>
      <c r="IQ5" s="182"/>
      <c r="IR5" s="182"/>
      <c r="IS5" s="182"/>
      <c r="IT5" s="182"/>
      <c r="IU5" s="182"/>
      <c r="IV5" s="182"/>
    </row>
    <row r="6" spans="1:256" ht="24.95" customHeight="1" x14ac:dyDescent="0.2">
      <c r="A6" s="185" t="s">
        <v>260</v>
      </c>
      <c r="B6" s="186">
        <v>60674518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  <c r="BY6" s="182"/>
      <c r="BZ6" s="182"/>
      <c r="CA6" s="182"/>
      <c r="CB6" s="182"/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2"/>
      <c r="CS6" s="182"/>
      <c r="CT6" s="182"/>
      <c r="CU6" s="182"/>
      <c r="CV6" s="182"/>
      <c r="CW6" s="182"/>
      <c r="CX6" s="182"/>
      <c r="CY6" s="182"/>
      <c r="CZ6" s="182"/>
      <c r="DA6" s="182"/>
      <c r="DB6" s="182"/>
      <c r="DC6" s="182"/>
      <c r="DD6" s="182"/>
      <c r="DE6" s="182"/>
      <c r="DF6" s="182"/>
      <c r="DG6" s="182"/>
      <c r="DH6" s="182"/>
      <c r="DI6" s="182"/>
      <c r="DJ6" s="182"/>
      <c r="DK6" s="182"/>
      <c r="DL6" s="182"/>
      <c r="DM6" s="182"/>
      <c r="DN6" s="182"/>
      <c r="DO6" s="182"/>
      <c r="DP6" s="182"/>
      <c r="DQ6" s="182"/>
      <c r="DR6" s="182"/>
      <c r="DS6" s="182"/>
      <c r="DT6" s="182"/>
      <c r="DU6" s="182"/>
      <c r="DV6" s="182"/>
      <c r="DW6" s="182"/>
      <c r="DX6" s="182"/>
      <c r="DY6" s="182"/>
      <c r="DZ6" s="182"/>
      <c r="EA6" s="182"/>
      <c r="EB6" s="182"/>
      <c r="EC6" s="182"/>
      <c r="ED6" s="182"/>
      <c r="EE6" s="182"/>
      <c r="EF6" s="182"/>
      <c r="EG6" s="182"/>
      <c r="EH6" s="182"/>
      <c r="EI6" s="182"/>
      <c r="EJ6" s="182"/>
      <c r="EK6" s="182"/>
      <c r="EL6" s="182"/>
      <c r="EM6" s="182"/>
      <c r="EN6" s="182"/>
      <c r="EO6" s="182"/>
      <c r="EP6" s="182"/>
      <c r="EQ6" s="182"/>
      <c r="ER6" s="182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  <c r="IJ6" s="182"/>
      <c r="IK6" s="182"/>
      <c r="IL6" s="182"/>
      <c r="IM6" s="182"/>
      <c r="IN6" s="182"/>
      <c r="IO6" s="182"/>
      <c r="IP6" s="182"/>
      <c r="IQ6" s="182"/>
      <c r="IR6" s="182"/>
      <c r="IS6" s="182"/>
      <c r="IT6" s="182"/>
      <c r="IU6" s="182"/>
      <c r="IV6" s="182"/>
    </row>
    <row r="7" spans="1:256" ht="24.95" customHeight="1" x14ac:dyDescent="0.2">
      <c r="A7" s="187" t="s">
        <v>261</v>
      </c>
      <c r="B7" s="188">
        <v>43761813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  <c r="DS7" s="182"/>
      <c r="DT7" s="182"/>
      <c r="DU7" s="182"/>
      <c r="DV7" s="182"/>
      <c r="DW7" s="182"/>
      <c r="DX7" s="182"/>
      <c r="DY7" s="182"/>
      <c r="DZ7" s="182"/>
      <c r="EA7" s="182"/>
      <c r="EB7" s="182"/>
      <c r="EC7" s="182"/>
      <c r="ED7" s="182"/>
      <c r="EE7" s="182"/>
      <c r="EF7" s="182"/>
      <c r="EG7" s="182"/>
      <c r="EH7" s="182"/>
      <c r="EI7" s="182"/>
      <c r="EJ7" s="182"/>
      <c r="EK7" s="182"/>
      <c r="EL7" s="182"/>
      <c r="EM7" s="182"/>
      <c r="EN7" s="182"/>
      <c r="EO7" s="182"/>
      <c r="EP7" s="182"/>
      <c r="EQ7" s="182"/>
      <c r="ER7" s="182"/>
      <c r="ES7" s="182"/>
      <c r="ET7" s="182"/>
      <c r="EU7" s="182"/>
      <c r="EV7" s="182"/>
      <c r="EW7" s="182"/>
      <c r="EX7" s="182"/>
      <c r="EY7" s="182"/>
      <c r="EZ7" s="182"/>
      <c r="FA7" s="182"/>
      <c r="FB7" s="182"/>
      <c r="FC7" s="182"/>
      <c r="FD7" s="182"/>
      <c r="FE7" s="182"/>
      <c r="FF7" s="182"/>
      <c r="FG7" s="182"/>
      <c r="FH7" s="182"/>
      <c r="FI7" s="182"/>
      <c r="FJ7" s="182"/>
      <c r="FK7" s="182"/>
      <c r="FL7" s="182"/>
      <c r="FM7" s="182"/>
      <c r="FN7" s="182"/>
      <c r="FO7" s="182"/>
      <c r="FP7" s="182"/>
      <c r="FQ7" s="182"/>
      <c r="FR7" s="182"/>
      <c r="FS7" s="182"/>
      <c r="FT7" s="182"/>
      <c r="FU7" s="182"/>
      <c r="FV7" s="182"/>
      <c r="FW7" s="182"/>
      <c r="FX7" s="182"/>
      <c r="FY7" s="182"/>
      <c r="FZ7" s="182"/>
      <c r="GA7" s="182"/>
      <c r="GB7" s="182"/>
      <c r="GC7" s="182"/>
      <c r="GD7" s="182"/>
      <c r="GE7" s="182"/>
      <c r="GF7" s="182"/>
      <c r="GG7" s="182"/>
      <c r="GH7" s="182"/>
      <c r="GI7" s="182"/>
      <c r="GJ7" s="182"/>
      <c r="GK7" s="182"/>
      <c r="GL7" s="182"/>
      <c r="GM7" s="182"/>
      <c r="GN7" s="182"/>
      <c r="GO7" s="182"/>
      <c r="GP7" s="182"/>
      <c r="GQ7" s="182"/>
      <c r="GR7" s="182"/>
      <c r="GS7" s="182"/>
      <c r="GT7" s="182"/>
      <c r="GU7" s="182"/>
      <c r="GV7" s="182"/>
      <c r="GW7" s="182"/>
      <c r="GX7" s="182"/>
      <c r="GY7" s="182"/>
      <c r="GZ7" s="182"/>
      <c r="HA7" s="182"/>
      <c r="HB7" s="182"/>
      <c r="HC7" s="182"/>
      <c r="HD7" s="182"/>
      <c r="HE7" s="182"/>
      <c r="HF7" s="182"/>
      <c r="HG7" s="182"/>
      <c r="HH7" s="182"/>
      <c r="HI7" s="182"/>
      <c r="HJ7" s="182"/>
      <c r="HK7" s="182"/>
      <c r="HL7" s="182"/>
      <c r="HM7" s="182"/>
      <c r="HN7" s="182"/>
      <c r="HO7" s="182"/>
      <c r="HP7" s="182"/>
      <c r="HQ7" s="182"/>
      <c r="HR7" s="182"/>
      <c r="HS7" s="182"/>
      <c r="HT7" s="182"/>
      <c r="HU7" s="182"/>
      <c r="HV7" s="182"/>
      <c r="HW7" s="182"/>
      <c r="HX7" s="182"/>
      <c r="HY7" s="182"/>
      <c r="HZ7" s="182"/>
      <c r="IA7" s="182"/>
      <c r="IB7" s="182"/>
      <c r="IC7" s="182"/>
      <c r="ID7" s="182"/>
      <c r="IE7" s="182"/>
      <c r="IF7" s="182"/>
      <c r="IG7" s="182"/>
      <c r="IH7" s="182"/>
      <c r="II7" s="182"/>
      <c r="IJ7" s="182"/>
      <c r="IK7" s="182"/>
      <c r="IL7" s="182"/>
      <c r="IM7" s="182"/>
      <c r="IN7" s="182"/>
      <c r="IO7" s="182"/>
      <c r="IP7" s="182"/>
      <c r="IQ7" s="182"/>
      <c r="IR7" s="182"/>
      <c r="IS7" s="182"/>
      <c r="IT7" s="182"/>
      <c r="IU7" s="182"/>
      <c r="IV7" s="182"/>
    </row>
    <row r="8" spans="1:256" ht="24.95" customHeight="1" thickBot="1" x14ac:dyDescent="0.25">
      <c r="A8" s="189" t="s">
        <v>262</v>
      </c>
      <c r="B8" s="190">
        <f>B6-B7</f>
        <v>16912705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2"/>
      <c r="FO8" s="182"/>
      <c r="FP8" s="182"/>
      <c r="FQ8" s="182"/>
      <c r="FR8" s="182"/>
      <c r="FS8" s="182"/>
      <c r="FT8" s="182"/>
      <c r="FU8" s="182"/>
      <c r="FV8" s="182"/>
      <c r="FW8" s="182"/>
      <c r="FX8" s="182"/>
      <c r="FY8" s="182"/>
      <c r="FZ8" s="182"/>
      <c r="GA8" s="182"/>
      <c r="GB8" s="182"/>
      <c r="GC8" s="182"/>
      <c r="GD8" s="182"/>
      <c r="GE8" s="182"/>
      <c r="GF8" s="182"/>
      <c r="GG8" s="182"/>
      <c r="GH8" s="182"/>
      <c r="GI8" s="182"/>
      <c r="GJ8" s="182"/>
      <c r="GK8" s="182"/>
      <c r="GL8" s="182"/>
      <c r="GM8" s="182"/>
      <c r="GN8" s="182"/>
      <c r="GO8" s="182"/>
      <c r="GP8" s="182"/>
      <c r="GQ8" s="182"/>
      <c r="GR8" s="182"/>
      <c r="GS8" s="182"/>
      <c r="GT8" s="182"/>
      <c r="GU8" s="182"/>
      <c r="GV8" s="182"/>
      <c r="GW8" s="182"/>
      <c r="GX8" s="182"/>
      <c r="GY8" s="182"/>
      <c r="GZ8" s="182"/>
      <c r="HA8" s="182"/>
      <c r="HB8" s="182"/>
      <c r="HC8" s="182"/>
      <c r="HD8" s="182"/>
      <c r="HE8" s="182"/>
      <c r="HF8" s="182"/>
      <c r="HG8" s="182"/>
      <c r="HH8" s="182"/>
      <c r="HI8" s="182"/>
      <c r="HJ8" s="182"/>
      <c r="HK8" s="182"/>
      <c r="HL8" s="182"/>
      <c r="HM8" s="182"/>
      <c r="HN8" s="182"/>
      <c r="HO8" s="182"/>
      <c r="HP8" s="182"/>
      <c r="HQ8" s="182"/>
      <c r="HR8" s="182"/>
      <c r="HS8" s="182"/>
      <c r="HT8" s="182"/>
      <c r="HU8" s="182"/>
      <c r="HV8" s="182"/>
      <c r="HW8" s="182"/>
      <c r="HX8" s="182"/>
      <c r="HY8" s="182"/>
      <c r="HZ8" s="182"/>
      <c r="IA8" s="182"/>
      <c r="IB8" s="182"/>
      <c r="IC8" s="182"/>
      <c r="ID8" s="182"/>
      <c r="IE8" s="182"/>
      <c r="IF8" s="182"/>
      <c r="IG8" s="182"/>
      <c r="IH8" s="182"/>
      <c r="II8" s="182"/>
      <c r="IJ8" s="182"/>
      <c r="IK8" s="182"/>
      <c r="IL8" s="182"/>
      <c r="IM8" s="182"/>
      <c r="IN8" s="182"/>
      <c r="IO8" s="182"/>
      <c r="IP8" s="182"/>
      <c r="IQ8" s="182"/>
      <c r="IR8" s="182"/>
      <c r="IS8" s="182"/>
      <c r="IT8" s="182"/>
      <c r="IU8" s="182"/>
      <c r="IV8" s="182"/>
    </row>
    <row r="9" spans="1:256" ht="24.95" customHeight="1" x14ac:dyDescent="0.2">
      <c r="A9" s="185" t="s">
        <v>263</v>
      </c>
      <c r="B9" s="186">
        <v>5173992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  <c r="HW9" s="182"/>
      <c r="HX9" s="182"/>
      <c r="HY9" s="182"/>
      <c r="HZ9" s="182"/>
      <c r="IA9" s="182"/>
      <c r="IB9" s="182"/>
      <c r="IC9" s="182"/>
      <c r="ID9" s="182"/>
      <c r="IE9" s="182"/>
      <c r="IF9" s="182"/>
      <c r="IG9" s="182"/>
      <c r="IH9" s="182"/>
      <c r="II9" s="182"/>
      <c r="IJ9" s="182"/>
      <c r="IK9" s="182"/>
      <c r="IL9" s="182"/>
      <c r="IM9" s="182"/>
      <c r="IN9" s="182"/>
      <c r="IO9" s="182"/>
      <c r="IP9" s="182"/>
      <c r="IQ9" s="182"/>
      <c r="IR9" s="182"/>
      <c r="IS9" s="182"/>
      <c r="IT9" s="182"/>
      <c r="IU9" s="182"/>
      <c r="IV9" s="182"/>
    </row>
    <row r="10" spans="1:256" ht="24.95" customHeight="1" x14ac:dyDescent="0.2">
      <c r="A10" s="187" t="s">
        <v>264</v>
      </c>
      <c r="B10" s="188">
        <v>692345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  <c r="IK10" s="182"/>
      <c r="IL10" s="182"/>
      <c r="IM10" s="182"/>
      <c r="IN10" s="182"/>
      <c r="IO10" s="182"/>
      <c r="IP10" s="182"/>
      <c r="IQ10" s="182"/>
      <c r="IR10" s="182"/>
      <c r="IS10" s="182"/>
      <c r="IT10" s="182"/>
      <c r="IU10" s="182"/>
      <c r="IV10" s="182"/>
    </row>
    <row r="11" spans="1:256" ht="24.95" customHeight="1" thickBot="1" x14ac:dyDescent="0.25">
      <c r="A11" s="189" t="s">
        <v>265</v>
      </c>
      <c r="B11" s="190">
        <f>B9-B10</f>
        <v>4481647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2"/>
      <c r="GM11" s="182"/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2"/>
      <c r="HD11" s="182"/>
      <c r="HE11" s="182"/>
      <c r="HF11" s="182"/>
      <c r="HG11" s="182"/>
      <c r="HH11" s="182"/>
      <c r="HI11" s="182"/>
      <c r="HJ11" s="182"/>
      <c r="HK11" s="182"/>
      <c r="HL11" s="182"/>
      <c r="HM11" s="182"/>
      <c r="HN11" s="182"/>
      <c r="HO11" s="182"/>
      <c r="HP11" s="182"/>
      <c r="HQ11" s="182"/>
      <c r="HR11" s="182"/>
      <c r="HS11" s="182"/>
      <c r="HT11" s="182"/>
      <c r="HU11" s="182"/>
      <c r="HV11" s="182"/>
      <c r="HW11" s="182"/>
      <c r="HX11" s="182"/>
      <c r="HY11" s="182"/>
      <c r="HZ11" s="182"/>
      <c r="IA11" s="182"/>
      <c r="IB11" s="182"/>
      <c r="IC11" s="182"/>
      <c r="ID11" s="182"/>
      <c r="IE11" s="182"/>
      <c r="IF11" s="182"/>
      <c r="IG11" s="182"/>
      <c r="IH11" s="182"/>
      <c r="II11" s="182"/>
      <c r="IJ11" s="182"/>
      <c r="IK11" s="182"/>
      <c r="IL11" s="182"/>
      <c r="IM11" s="182"/>
      <c r="IN11" s="182"/>
      <c r="IO11" s="182"/>
      <c r="IP11" s="182"/>
      <c r="IQ11" s="182"/>
      <c r="IR11" s="182"/>
      <c r="IS11" s="182"/>
      <c r="IT11" s="182"/>
      <c r="IU11" s="182"/>
      <c r="IV11" s="182"/>
    </row>
    <row r="12" spans="1:256" ht="24.95" customHeight="1" thickBot="1" x14ac:dyDescent="0.25">
      <c r="A12" s="191" t="s">
        <v>266</v>
      </c>
      <c r="B12" s="192">
        <f>B8+B11</f>
        <v>21394352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  <c r="HW12" s="182"/>
      <c r="HX12" s="182"/>
      <c r="HY12" s="182"/>
      <c r="HZ12" s="182"/>
      <c r="IA12" s="182"/>
      <c r="IB12" s="182"/>
      <c r="IC12" s="182"/>
      <c r="ID12" s="182"/>
      <c r="IE12" s="182"/>
      <c r="IF12" s="182"/>
      <c r="IG12" s="182"/>
      <c r="IH12" s="182"/>
      <c r="II12" s="182"/>
      <c r="IJ12" s="182"/>
      <c r="IK12" s="182"/>
      <c r="IL12" s="182"/>
      <c r="IM12" s="182"/>
      <c r="IN12" s="182"/>
      <c r="IO12" s="182"/>
      <c r="IP12" s="182"/>
      <c r="IQ12" s="182"/>
      <c r="IR12" s="182"/>
      <c r="IS12" s="182"/>
      <c r="IT12" s="182"/>
      <c r="IU12" s="182"/>
      <c r="IV12" s="182"/>
    </row>
    <row r="13" spans="1:256" ht="24.95" customHeight="1" x14ac:dyDescent="0.2">
      <c r="A13" s="185" t="s">
        <v>267</v>
      </c>
      <c r="B13" s="186">
        <v>0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  <c r="IK13" s="182"/>
      <c r="IL13" s="182"/>
      <c r="IM13" s="182"/>
      <c r="IN13" s="182"/>
      <c r="IO13" s="182"/>
      <c r="IP13" s="182"/>
      <c r="IQ13" s="182"/>
      <c r="IR13" s="182"/>
      <c r="IS13" s="182"/>
      <c r="IT13" s="182"/>
      <c r="IU13" s="182"/>
      <c r="IV13" s="182"/>
    </row>
    <row r="14" spans="1:256" ht="24.95" customHeight="1" x14ac:dyDescent="0.2">
      <c r="A14" s="187" t="s">
        <v>268</v>
      </c>
      <c r="B14" s="188">
        <v>0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  <c r="HW14" s="182"/>
      <c r="HX14" s="182"/>
      <c r="HY14" s="182"/>
      <c r="HZ14" s="182"/>
      <c r="IA14" s="182"/>
      <c r="IB14" s="182"/>
      <c r="IC14" s="182"/>
      <c r="ID14" s="182"/>
      <c r="IE14" s="182"/>
      <c r="IF14" s="182"/>
      <c r="IG14" s="182"/>
      <c r="IH14" s="182"/>
      <c r="II14" s="182"/>
      <c r="IJ14" s="182"/>
      <c r="IK14" s="182"/>
      <c r="IL14" s="182"/>
      <c r="IM14" s="182"/>
      <c r="IN14" s="182"/>
      <c r="IO14" s="182"/>
      <c r="IP14" s="182"/>
      <c r="IQ14" s="182"/>
      <c r="IR14" s="182"/>
      <c r="IS14" s="182"/>
      <c r="IT14" s="182"/>
      <c r="IU14" s="182"/>
      <c r="IV14" s="182"/>
    </row>
    <row r="15" spans="1:256" ht="24.95" customHeight="1" thickBot="1" x14ac:dyDescent="0.25">
      <c r="A15" s="189" t="s">
        <v>269</v>
      </c>
      <c r="B15" s="190">
        <f>B13-B14</f>
        <v>0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  <c r="IK15" s="182"/>
      <c r="IL15" s="182"/>
      <c r="IM15" s="182"/>
      <c r="IN15" s="182"/>
      <c r="IO15" s="182"/>
      <c r="IP15" s="182"/>
      <c r="IQ15" s="182"/>
      <c r="IR15" s="182"/>
      <c r="IS15" s="182"/>
      <c r="IT15" s="182"/>
      <c r="IU15" s="182"/>
      <c r="IV15" s="182"/>
    </row>
    <row r="16" spans="1:256" ht="24.95" customHeight="1" x14ac:dyDescent="0.2">
      <c r="A16" s="185" t="s">
        <v>270</v>
      </c>
      <c r="B16" s="186">
        <v>0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  <c r="IL16" s="182"/>
      <c r="IM16" s="182"/>
      <c r="IN16" s="182"/>
      <c r="IO16" s="182"/>
      <c r="IP16" s="182"/>
      <c r="IQ16" s="182"/>
      <c r="IR16" s="182"/>
      <c r="IS16" s="182"/>
      <c r="IT16" s="182"/>
      <c r="IU16" s="182"/>
      <c r="IV16" s="182"/>
    </row>
    <row r="17" spans="1:256" ht="24.95" customHeight="1" x14ac:dyDescent="0.2">
      <c r="A17" s="187" t="s">
        <v>271</v>
      </c>
      <c r="B17" s="188">
        <v>0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  <c r="HT17" s="182"/>
      <c r="HU17" s="182"/>
      <c r="HV17" s="182"/>
      <c r="HW17" s="182"/>
      <c r="HX17" s="182"/>
      <c r="HY17" s="182"/>
      <c r="HZ17" s="182"/>
      <c r="IA17" s="182"/>
      <c r="IB17" s="182"/>
      <c r="IC17" s="182"/>
      <c r="ID17" s="182"/>
      <c r="IE17" s="182"/>
      <c r="IF17" s="182"/>
      <c r="IG17" s="182"/>
      <c r="IH17" s="182"/>
      <c r="II17" s="182"/>
      <c r="IJ17" s="182"/>
      <c r="IK17" s="182"/>
      <c r="IL17" s="182"/>
      <c r="IM17" s="182"/>
      <c r="IN17" s="182"/>
      <c r="IO17" s="182"/>
      <c r="IP17" s="182"/>
      <c r="IQ17" s="182"/>
      <c r="IR17" s="182"/>
      <c r="IS17" s="182"/>
      <c r="IT17" s="182"/>
      <c r="IU17" s="182"/>
      <c r="IV17" s="182"/>
    </row>
    <row r="18" spans="1:256" ht="24.95" customHeight="1" thickBot="1" x14ac:dyDescent="0.25">
      <c r="A18" s="189" t="s">
        <v>272</v>
      </c>
      <c r="B18" s="190">
        <f>B16-B17</f>
        <v>0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  <c r="HW18" s="182"/>
      <c r="HX18" s="182"/>
      <c r="HY18" s="182"/>
      <c r="HZ18" s="182"/>
      <c r="IA18" s="182"/>
      <c r="IB18" s="182"/>
      <c r="IC18" s="182"/>
      <c r="ID18" s="182"/>
      <c r="IE18" s="182"/>
      <c r="IF18" s="182"/>
      <c r="IG18" s="182"/>
      <c r="IH18" s="182"/>
      <c r="II18" s="182"/>
      <c r="IJ18" s="182"/>
      <c r="IK18" s="182"/>
      <c r="IL18" s="182"/>
      <c r="IM18" s="182"/>
      <c r="IN18" s="182"/>
      <c r="IO18" s="182"/>
      <c r="IP18" s="182"/>
      <c r="IQ18" s="182"/>
      <c r="IR18" s="182"/>
      <c r="IS18" s="182"/>
      <c r="IT18" s="182"/>
      <c r="IU18" s="182"/>
      <c r="IV18" s="182"/>
    </row>
    <row r="19" spans="1:256" ht="24.95" customHeight="1" thickBot="1" x14ac:dyDescent="0.25">
      <c r="A19" s="191" t="s">
        <v>273</v>
      </c>
      <c r="B19" s="192">
        <v>0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  <c r="FW19" s="182"/>
      <c r="FX19" s="182"/>
      <c r="FY19" s="182"/>
      <c r="FZ19" s="182"/>
      <c r="GA19" s="182"/>
      <c r="GB19" s="182"/>
      <c r="GC19" s="182"/>
      <c r="GD19" s="182"/>
      <c r="GE19" s="182"/>
      <c r="GF19" s="182"/>
      <c r="GG19" s="182"/>
      <c r="GH19" s="182"/>
      <c r="GI19" s="182"/>
      <c r="GJ19" s="182"/>
      <c r="GK19" s="182"/>
      <c r="GL19" s="182"/>
      <c r="GM19" s="182"/>
      <c r="GN19" s="182"/>
      <c r="GO19" s="182"/>
      <c r="GP19" s="182"/>
      <c r="GQ19" s="182"/>
      <c r="GR19" s="182"/>
      <c r="GS19" s="182"/>
      <c r="GT19" s="182"/>
      <c r="GU19" s="182"/>
      <c r="GV19" s="182"/>
      <c r="GW19" s="182"/>
      <c r="GX19" s="182"/>
      <c r="GY19" s="182"/>
      <c r="GZ19" s="182"/>
      <c r="HA19" s="182"/>
      <c r="HB19" s="182"/>
      <c r="HC19" s="182"/>
      <c r="HD19" s="182"/>
      <c r="HE19" s="182"/>
      <c r="HF19" s="182"/>
      <c r="HG19" s="182"/>
      <c r="HH19" s="182"/>
      <c r="HI19" s="182"/>
      <c r="HJ19" s="182"/>
      <c r="HK19" s="182"/>
      <c r="HL19" s="182"/>
      <c r="HM19" s="182"/>
      <c r="HN19" s="182"/>
      <c r="HO19" s="182"/>
      <c r="HP19" s="182"/>
      <c r="HQ19" s="182"/>
      <c r="HR19" s="182"/>
      <c r="HS19" s="182"/>
      <c r="HT19" s="182"/>
      <c r="HU19" s="182"/>
      <c r="HV19" s="182"/>
      <c r="HW19" s="182"/>
      <c r="HX19" s="182"/>
      <c r="HY19" s="182"/>
      <c r="HZ19" s="182"/>
      <c r="IA19" s="182"/>
      <c r="IB19" s="182"/>
      <c r="IC19" s="182"/>
      <c r="ID19" s="182"/>
      <c r="IE19" s="182"/>
      <c r="IF19" s="182"/>
      <c r="IG19" s="182"/>
      <c r="IH19" s="182"/>
      <c r="II19" s="182"/>
      <c r="IJ19" s="182"/>
      <c r="IK19" s="182"/>
      <c r="IL19" s="182"/>
      <c r="IM19" s="182"/>
      <c r="IN19" s="182"/>
      <c r="IO19" s="182"/>
      <c r="IP19" s="182"/>
      <c r="IQ19" s="182"/>
      <c r="IR19" s="182"/>
      <c r="IS19" s="182"/>
      <c r="IT19" s="182"/>
      <c r="IU19" s="182"/>
      <c r="IV19" s="182"/>
    </row>
    <row r="20" spans="1:256" ht="24.95" customHeight="1" thickBot="1" x14ac:dyDescent="0.25">
      <c r="A20" s="191" t="s">
        <v>274</v>
      </c>
      <c r="B20" s="192">
        <f>B19+B12</f>
        <v>21394352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  <c r="FP20" s="182"/>
      <c r="FQ20" s="182"/>
      <c r="FR20" s="182"/>
      <c r="FS20" s="182"/>
      <c r="FT20" s="182"/>
      <c r="FU20" s="182"/>
      <c r="FV20" s="182"/>
      <c r="FW20" s="182"/>
      <c r="FX20" s="182"/>
      <c r="FY20" s="182"/>
      <c r="FZ20" s="182"/>
      <c r="GA20" s="182"/>
      <c r="GB20" s="182"/>
      <c r="GC20" s="182"/>
      <c r="GD20" s="182"/>
      <c r="GE20" s="182"/>
      <c r="GF20" s="182"/>
      <c r="GG20" s="182"/>
      <c r="GH20" s="182"/>
      <c r="GI20" s="182"/>
      <c r="GJ20" s="182"/>
      <c r="GK20" s="182"/>
      <c r="GL20" s="182"/>
      <c r="GM20" s="182"/>
      <c r="GN20" s="182"/>
      <c r="GO20" s="182"/>
      <c r="GP20" s="182"/>
      <c r="GQ20" s="182"/>
      <c r="GR20" s="182"/>
      <c r="GS20" s="182"/>
      <c r="GT20" s="182"/>
      <c r="GU20" s="182"/>
      <c r="GV20" s="182"/>
      <c r="GW20" s="182"/>
      <c r="GX20" s="182"/>
      <c r="GY20" s="182"/>
      <c r="GZ20" s="182"/>
      <c r="HA20" s="182"/>
      <c r="HB20" s="182"/>
      <c r="HC20" s="182"/>
      <c r="HD20" s="182"/>
      <c r="HE20" s="182"/>
      <c r="HF20" s="182"/>
      <c r="HG20" s="182"/>
      <c r="HH20" s="182"/>
      <c r="HI20" s="182"/>
      <c r="HJ20" s="182"/>
      <c r="HK20" s="182"/>
      <c r="HL20" s="182"/>
      <c r="HM20" s="182"/>
      <c r="HN20" s="182"/>
      <c r="HO20" s="182"/>
      <c r="HP20" s="182"/>
      <c r="HQ20" s="182"/>
      <c r="HR20" s="182"/>
      <c r="HS20" s="182"/>
      <c r="HT20" s="182"/>
      <c r="HU20" s="182"/>
      <c r="HV20" s="182"/>
      <c r="HW20" s="182"/>
      <c r="HX20" s="182"/>
      <c r="HY20" s="182"/>
      <c r="HZ20" s="182"/>
      <c r="IA20" s="182"/>
      <c r="IB20" s="182"/>
      <c r="IC20" s="182"/>
      <c r="ID20" s="182"/>
      <c r="IE20" s="182"/>
      <c r="IF20" s="182"/>
      <c r="IG20" s="182"/>
      <c r="IH20" s="182"/>
      <c r="II20" s="182"/>
      <c r="IJ20" s="182"/>
      <c r="IK20" s="182"/>
      <c r="IL20" s="182"/>
      <c r="IM20" s="182"/>
      <c r="IN20" s="182"/>
      <c r="IO20" s="182"/>
      <c r="IP20" s="182"/>
      <c r="IQ20" s="182"/>
      <c r="IR20" s="182"/>
      <c r="IS20" s="182"/>
      <c r="IT20" s="182"/>
      <c r="IU20" s="182"/>
      <c r="IV20" s="182"/>
    </row>
    <row r="21" spans="1:256" ht="24.95" customHeight="1" thickBot="1" x14ac:dyDescent="0.25">
      <c r="A21" s="191" t="s">
        <v>275</v>
      </c>
      <c r="B21" s="192">
        <v>6500000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2"/>
      <c r="EA21" s="182"/>
      <c r="EB21" s="182"/>
      <c r="EC21" s="182"/>
      <c r="ED21" s="182"/>
      <c r="EE21" s="182"/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  <c r="FW21" s="182"/>
      <c r="FX21" s="182"/>
      <c r="FY21" s="182"/>
      <c r="FZ21" s="182"/>
      <c r="GA21" s="182"/>
      <c r="GB21" s="182"/>
      <c r="GC21" s="182"/>
      <c r="GD21" s="182"/>
      <c r="GE21" s="182"/>
      <c r="GF21" s="182"/>
      <c r="GG21" s="182"/>
      <c r="GH21" s="182"/>
      <c r="GI21" s="182"/>
      <c r="GJ21" s="182"/>
      <c r="GK21" s="182"/>
      <c r="GL21" s="182"/>
      <c r="GM21" s="182"/>
      <c r="GN21" s="182"/>
      <c r="GO21" s="182"/>
      <c r="GP21" s="182"/>
      <c r="GQ21" s="182"/>
      <c r="GR21" s="182"/>
      <c r="GS21" s="182"/>
      <c r="GT21" s="182"/>
      <c r="GU21" s="182"/>
      <c r="GV21" s="182"/>
      <c r="GW21" s="182"/>
      <c r="GX21" s="182"/>
      <c r="GY21" s="182"/>
      <c r="GZ21" s="182"/>
      <c r="HA21" s="182"/>
      <c r="HB21" s="182"/>
      <c r="HC21" s="182"/>
      <c r="HD21" s="182"/>
      <c r="HE21" s="182"/>
      <c r="HF21" s="182"/>
      <c r="HG21" s="182"/>
      <c r="HH21" s="182"/>
      <c r="HI21" s="182"/>
      <c r="HJ21" s="182"/>
      <c r="HK21" s="182"/>
      <c r="HL21" s="182"/>
      <c r="HM21" s="182"/>
      <c r="HN21" s="182"/>
      <c r="HO21" s="182"/>
      <c r="HP21" s="182"/>
      <c r="HQ21" s="182"/>
      <c r="HR21" s="182"/>
      <c r="HS21" s="182"/>
      <c r="HT21" s="182"/>
      <c r="HU21" s="182"/>
      <c r="HV21" s="182"/>
      <c r="HW21" s="182"/>
      <c r="HX21" s="182"/>
      <c r="HY21" s="182"/>
      <c r="HZ21" s="182"/>
      <c r="IA21" s="182"/>
      <c r="IB21" s="182"/>
      <c r="IC21" s="182"/>
      <c r="ID21" s="182"/>
      <c r="IE21" s="182"/>
      <c r="IF21" s="182"/>
      <c r="IG21" s="182"/>
      <c r="IH21" s="182"/>
      <c r="II21" s="182"/>
      <c r="IJ21" s="182"/>
      <c r="IK21" s="182"/>
      <c r="IL21" s="182"/>
      <c r="IM21" s="182"/>
      <c r="IN21" s="182"/>
      <c r="IO21" s="182"/>
      <c r="IP21" s="182"/>
      <c r="IQ21" s="182"/>
      <c r="IR21" s="182"/>
      <c r="IS21" s="182"/>
      <c r="IT21" s="182"/>
      <c r="IU21" s="182"/>
      <c r="IV21" s="182"/>
    </row>
    <row r="22" spans="1:256" ht="24.95" customHeight="1" thickBot="1" x14ac:dyDescent="0.25">
      <c r="A22" s="191" t="s">
        <v>276</v>
      </c>
      <c r="B22" s="192">
        <f>B12-B21</f>
        <v>14894352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82"/>
      <c r="DU22" s="182"/>
      <c r="DV22" s="182"/>
      <c r="DW22" s="182"/>
      <c r="DX22" s="182"/>
      <c r="DY22" s="182"/>
      <c r="DZ22" s="182"/>
      <c r="EA22" s="182"/>
      <c r="EB22" s="182"/>
      <c r="EC22" s="182"/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82"/>
      <c r="ET22" s="182"/>
      <c r="EU22" s="182"/>
      <c r="EV22" s="182"/>
      <c r="EW22" s="182"/>
      <c r="EX22" s="182"/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2"/>
      <c r="FL22" s="182"/>
      <c r="FM22" s="182"/>
      <c r="FN22" s="182"/>
      <c r="FO22" s="182"/>
      <c r="FP22" s="182"/>
      <c r="FQ22" s="182"/>
      <c r="FR22" s="182"/>
      <c r="FS22" s="182"/>
      <c r="FT22" s="182"/>
      <c r="FU22" s="182"/>
      <c r="FV22" s="182"/>
      <c r="FW22" s="182"/>
      <c r="FX22" s="182"/>
      <c r="FY22" s="182"/>
      <c r="FZ22" s="182"/>
      <c r="GA22" s="182"/>
      <c r="GB22" s="182"/>
      <c r="GC22" s="182"/>
      <c r="GD22" s="182"/>
      <c r="GE22" s="182"/>
      <c r="GF22" s="182"/>
      <c r="GG22" s="182"/>
      <c r="GH22" s="182"/>
      <c r="GI22" s="182"/>
      <c r="GJ22" s="182"/>
      <c r="GK22" s="182"/>
      <c r="GL22" s="182"/>
      <c r="GM22" s="182"/>
      <c r="GN22" s="182"/>
      <c r="GO22" s="182"/>
      <c r="GP22" s="182"/>
      <c r="GQ22" s="182"/>
      <c r="GR22" s="182"/>
      <c r="GS22" s="182"/>
      <c r="GT22" s="182"/>
      <c r="GU22" s="182"/>
      <c r="GV22" s="182"/>
      <c r="GW22" s="182"/>
      <c r="GX22" s="182"/>
      <c r="GY22" s="182"/>
      <c r="GZ22" s="182"/>
      <c r="HA22" s="182"/>
      <c r="HB22" s="182"/>
      <c r="HC22" s="182"/>
      <c r="HD22" s="182"/>
      <c r="HE22" s="182"/>
      <c r="HF22" s="182"/>
      <c r="HG22" s="182"/>
      <c r="HH22" s="182"/>
      <c r="HI22" s="182"/>
      <c r="HJ22" s="182"/>
      <c r="HK22" s="182"/>
      <c r="HL22" s="182"/>
      <c r="HM22" s="182"/>
      <c r="HN22" s="182"/>
      <c r="HO22" s="182"/>
      <c r="HP22" s="182"/>
      <c r="HQ22" s="182"/>
      <c r="HR22" s="182"/>
      <c r="HS22" s="182"/>
      <c r="HT22" s="182"/>
      <c r="HU22" s="182"/>
      <c r="HV22" s="182"/>
      <c r="HW22" s="182"/>
      <c r="HX22" s="182"/>
      <c r="HY22" s="182"/>
      <c r="HZ22" s="182"/>
      <c r="IA22" s="182"/>
      <c r="IB22" s="182"/>
      <c r="IC22" s="182"/>
      <c r="ID22" s="182"/>
      <c r="IE22" s="182"/>
      <c r="IF22" s="182"/>
      <c r="IG22" s="182"/>
      <c r="IH22" s="182"/>
      <c r="II22" s="182"/>
      <c r="IJ22" s="182"/>
      <c r="IK22" s="182"/>
      <c r="IL22" s="182"/>
      <c r="IM22" s="182"/>
      <c r="IN22" s="182"/>
      <c r="IO22" s="182"/>
      <c r="IP22" s="182"/>
      <c r="IQ22" s="182"/>
      <c r="IR22" s="182"/>
      <c r="IS22" s="182"/>
      <c r="IT22" s="182"/>
      <c r="IU22" s="182"/>
      <c r="IV22" s="182"/>
    </row>
    <row r="23" spans="1:256" ht="24.95" customHeight="1" thickBot="1" x14ac:dyDescent="0.25">
      <c r="A23" s="191" t="s">
        <v>277</v>
      </c>
      <c r="B23" s="192">
        <v>0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  <c r="FW23" s="182"/>
      <c r="FX23" s="182"/>
      <c r="FY23" s="182"/>
      <c r="FZ23" s="182"/>
      <c r="GA23" s="182"/>
      <c r="GB23" s="182"/>
      <c r="GC23" s="182"/>
      <c r="GD23" s="182"/>
      <c r="GE23" s="182"/>
      <c r="GF23" s="182"/>
      <c r="GG23" s="182"/>
      <c r="GH23" s="182"/>
      <c r="GI23" s="182"/>
      <c r="GJ23" s="182"/>
      <c r="GK23" s="182"/>
      <c r="GL23" s="182"/>
      <c r="GM23" s="182"/>
      <c r="GN23" s="182"/>
      <c r="GO23" s="182"/>
      <c r="GP23" s="182"/>
      <c r="GQ23" s="182"/>
      <c r="GR23" s="182"/>
      <c r="GS23" s="182"/>
      <c r="GT23" s="182"/>
      <c r="GU23" s="182"/>
      <c r="GV23" s="182"/>
      <c r="GW23" s="182"/>
      <c r="GX23" s="182"/>
      <c r="GY23" s="182"/>
      <c r="GZ23" s="182"/>
      <c r="HA23" s="182"/>
      <c r="HB23" s="182"/>
      <c r="HC23" s="182"/>
      <c r="HD23" s="182"/>
      <c r="HE23" s="182"/>
      <c r="HF23" s="182"/>
      <c r="HG23" s="182"/>
      <c r="HH23" s="182"/>
      <c r="HI23" s="182"/>
      <c r="HJ23" s="182"/>
      <c r="HK23" s="182"/>
      <c r="HL23" s="182"/>
      <c r="HM23" s="182"/>
      <c r="HN23" s="182"/>
      <c r="HO23" s="182"/>
      <c r="HP23" s="182"/>
      <c r="HQ23" s="182"/>
      <c r="HR23" s="182"/>
      <c r="HS23" s="182"/>
      <c r="HT23" s="182"/>
      <c r="HU23" s="182"/>
      <c r="HV23" s="182"/>
      <c r="HW23" s="182"/>
      <c r="HX23" s="182"/>
      <c r="HY23" s="182"/>
      <c r="HZ23" s="182"/>
      <c r="IA23" s="182"/>
      <c r="IB23" s="182"/>
      <c r="IC23" s="182"/>
      <c r="ID23" s="182"/>
      <c r="IE23" s="182"/>
      <c r="IF23" s="182"/>
      <c r="IG23" s="182"/>
      <c r="IH23" s="182"/>
      <c r="II23" s="182"/>
      <c r="IJ23" s="182"/>
      <c r="IK23" s="182"/>
      <c r="IL23" s="182"/>
      <c r="IM23" s="182"/>
      <c r="IN23" s="182"/>
      <c r="IO23" s="182"/>
      <c r="IP23" s="182"/>
      <c r="IQ23" s="182"/>
      <c r="IR23" s="182"/>
      <c r="IS23" s="182"/>
      <c r="IT23" s="182"/>
      <c r="IU23" s="182"/>
      <c r="IV23" s="182"/>
    </row>
    <row r="24" spans="1:256" ht="24.95" customHeight="1" thickBot="1" x14ac:dyDescent="0.25">
      <c r="A24" s="193" t="s">
        <v>278</v>
      </c>
      <c r="B24" s="194">
        <v>0</v>
      </c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2"/>
      <c r="EA24" s="182"/>
      <c r="EB24" s="182"/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182"/>
      <c r="GJ24" s="182"/>
      <c r="GK24" s="182"/>
      <c r="GL24" s="182"/>
      <c r="GM24" s="182"/>
      <c r="GN24" s="182"/>
      <c r="GO24" s="182"/>
      <c r="GP24" s="182"/>
      <c r="GQ24" s="182"/>
      <c r="GR24" s="182"/>
      <c r="GS24" s="182"/>
      <c r="GT24" s="182"/>
      <c r="GU24" s="182"/>
      <c r="GV24" s="182"/>
      <c r="GW24" s="182"/>
      <c r="GX24" s="182"/>
      <c r="GY24" s="182"/>
      <c r="GZ24" s="182"/>
      <c r="HA24" s="182"/>
      <c r="HB24" s="182"/>
      <c r="HC24" s="182"/>
      <c r="HD24" s="182"/>
      <c r="HE24" s="182"/>
      <c r="HF24" s="182"/>
      <c r="HG24" s="182"/>
      <c r="HH24" s="182"/>
      <c r="HI24" s="182"/>
      <c r="HJ24" s="182"/>
      <c r="HK24" s="182"/>
      <c r="HL24" s="182"/>
      <c r="HM24" s="182"/>
      <c r="HN24" s="182"/>
      <c r="HO24" s="182"/>
      <c r="HP24" s="182"/>
      <c r="HQ24" s="182"/>
      <c r="HR24" s="182"/>
      <c r="HS24" s="182"/>
      <c r="HT24" s="182"/>
      <c r="HU24" s="182"/>
      <c r="HV24" s="182"/>
      <c r="HW24" s="182"/>
      <c r="HX24" s="182"/>
      <c r="HY24" s="182"/>
      <c r="HZ24" s="182"/>
      <c r="IA24" s="182"/>
      <c r="IB24" s="182"/>
      <c r="IC24" s="182"/>
      <c r="ID24" s="182"/>
      <c r="IE24" s="182"/>
      <c r="IF24" s="182"/>
      <c r="IG24" s="182"/>
      <c r="IH24" s="182"/>
      <c r="II24" s="182"/>
      <c r="IJ24" s="182"/>
      <c r="IK24" s="182"/>
      <c r="IL24" s="182"/>
      <c r="IM24" s="182"/>
      <c r="IN24" s="182"/>
      <c r="IO24" s="182"/>
      <c r="IP24" s="182"/>
      <c r="IQ24" s="182"/>
      <c r="IR24" s="182"/>
      <c r="IS24" s="182"/>
      <c r="IT24" s="182"/>
      <c r="IU24" s="182"/>
      <c r="IV24" s="182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sqref="A1:D1"/>
    </sheetView>
  </sheetViews>
  <sheetFormatPr defaultRowHeight="12.75" x14ac:dyDescent="0.2"/>
  <cols>
    <col min="1" max="1" width="5.7109375" style="9" customWidth="1"/>
    <col min="2" max="2" width="34.85546875" style="9" customWidth="1"/>
    <col min="3" max="3" width="11.140625" style="8" customWidth="1"/>
    <col min="4" max="4" width="10.140625" style="9" customWidth="1"/>
    <col min="5" max="5" width="12.42578125" style="9" customWidth="1"/>
    <col min="6" max="16384" width="9.140625" style="9"/>
  </cols>
  <sheetData>
    <row r="1" spans="1:6" ht="15" x14ac:dyDescent="0.25">
      <c r="A1" s="232" t="s">
        <v>336</v>
      </c>
      <c r="B1" s="232"/>
      <c r="C1" s="232"/>
      <c r="D1" s="232"/>
    </row>
    <row r="2" spans="1:6" ht="13.5" x14ac:dyDescent="0.25">
      <c r="A2" s="7"/>
      <c r="B2" s="7"/>
    </row>
    <row r="3" spans="1:6" ht="13.5" x14ac:dyDescent="0.25">
      <c r="A3" s="7"/>
      <c r="B3" s="7"/>
    </row>
    <row r="5" spans="1:6" ht="13.5" x14ac:dyDescent="0.25">
      <c r="A5" s="7"/>
      <c r="B5" s="7"/>
    </row>
    <row r="6" spans="1:6" s="10" customFormat="1" ht="13.5" x14ac:dyDescent="0.25">
      <c r="A6" s="252" t="s">
        <v>252</v>
      </c>
      <c r="B6" s="252"/>
      <c r="C6" s="252"/>
      <c r="D6" s="252"/>
      <c r="E6" s="253"/>
      <c r="F6" s="253"/>
    </row>
    <row r="7" spans="1:6" s="10" customFormat="1" ht="13.5" x14ac:dyDescent="0.25">
      <c r="A7" s="252" t="s">
        <v>324</v>
      </c>
      <c r="B7" s="252"/>
      <c r="C7" s="252"/>
      <c r="D7" s="252"/>
      <c r="E7" s="253"/>
      <c r="F7" s="253"/>
    </row>
    <row r="8" spans="1:6" x14ac:dyDescent="0.2">
      <c r="A8" s="11"/>
      <c r="B8" s="11"/>
      <c r="C8" s="11"/>
      <c r="D8" s="11"/>
    </row>
    <row r="9" spans="1:6" s="12" customFormat="1" ht="29.25" customHeight="1" x14ac:dyDescent="0.25">
      <c r="B9" s="13" t="s">
        <v>11</v>
      </c>
      <c r="C9" s="14" t="s">
        <v>12</v>
      </c>
      <c r="D9" s="15" t="s">
        <v>13</v>
      </c>
      <c r="E9" s="13" t="s">
        <v>14</v>
      </c>
    </row>
    <row r="10" spans="1:6" ht="15.95" customHeight="1" x14ac:dyDescent="0.2">
      <c r="A10" s="9" t="s">
        <v>1</v>
      </c>
      <c r="B10" s="21" t="s">
        <v>15</v>
      </c>
      <c r="C10" s="17"/>
      <c r="D10" s="17"/>
      <c r="E10" s="17"/>
    </row>
    <row r="11" spans="1:6" ht="15.95" customHeight="1" x14ac:dyDescent="0.2">
      <c r="A11" s="9" t="s">
        <v>2</v>
      </c>
      <c r="B11" s="21" t="s">
        <v>16</v>
      </c>
      <c r="C11" s="17"/>
      <c r="D11" s="17"/>
      <c r="E11" s="17"/>
    </row>
    <row r="12" spans="1:6" s="18" customFormat="1" ht="15.95" customHeight="1" x14ac:dyDescent="0.2">
      <c r="A12" s="9" t="s">
        <v>3</v>
      </c>
      <c r="B12" s="22" t="s">
        <v>17</v>
      </c>
      <c r="C12" s="19">
        <v>1600000</v>
      </c>
      <c r="D12" s="19">
        <v>1600000</v>
      </c>
      <c r="E12" s="19">
        <v>1094199</v>
      </c>
    </row>
    <row r="13" spans="1:6" s="10" customFormat="1" ht="15.95" customHeight="1" x14ac:dyDescent="0.2">
      <c r="A13" s="9" t="s">
        <v>4</v>
      </c>
      <c r="B13" s="21" t="s">
        <v>18</v>
      </c>
      <c r="C13" s="17"/>
      <c r="D13" s="17"/>
      <c r="E13" s="17"/>
    </row>
    <row r="14" spans="1:6" ht="15.95" customHeight="1" x14ac:dyDescent="0.2">
      <c r="A14" s="9" t="s">
        <v>5</v>
      </c>
      <c r="B14" s="21" t="s">
        <v>19</v>
      </c>
      <c r="C14" s="17">
        <v>4000000</v>
      </c>
      <c r="D14" s="17">
        <v>4000000</v>
      </c>
      <c r="E14" s="17">
        <v>4037137</v>
      </c>
    </row>
    <row r="15" spans="1:6" s="10" customFormat="1" ht="15.95" customHeight="1" x14ac:dyDescent="0.2">
      <c r="A15" s="9" t="s">
        <v>6</v>
      </c>
      <c r="B15" s="21" t="s">
        <v>20</v>
      </c>
      <c r="C15" s="17">
        <v>835000</v>
      </c>
      <c r="D15" s="17">
        <v>835000</v>
      </c>
      <c r="E15" s="17">
        <v>1959450</v>
      </c>
    </row>
    <row r="16" spans="1:6" ht="15.95" customHeight="1" x14ac:dyDescent="0.2">
      <c r="A16" s="9" t="s">
        <v>7</v>
      </c>
      <c r="B16" s="21" t="s">
        <v>22</v>
      </c>
      <c r="C16" s="8">
        <v>1050000</v>
      </c>
      <c r="D16" s="8">
        <v>1050000</v>
      </c>
      <c r="E16" s="8">
        <v>1044826</v>
      </c>
    </row>
    <row r="17" spans="1:5" s="10" customFormat="1" ht="15.95" customHeight="1" x14ac:dyDescent="0.2">
      <c r="A17" s="9" t="s">
        <v>8</v>
      </c>
      <c r="B17" s="21" t="s">
        <v>90</v>
      </c>
      <c r="C17" s="17"/>
      <c r="D17" s="17"/>
      <c r="E17" s="17"/>
    </row>
    <row r="18" spans="1:5" x14ac:dyDescent="0.2">
      <c r="A18" s="9" t="s">
        <v>9</v>
      </c>
      <c r="B18" s="21" t="s">
        <v>23</v>
      </c>
    </row>
    <row r="19" spans="1:5" s="16" customFormat="1" ht="27" customHeight="1" x14ac:dyDescent="0.2">
      <c r="A19" s="28" t="s">
        <v>29</v>
      </c>
      <c r="B19" s="23" t="s">
        <v>326</v>
      </c>
      <c r="C19" s="20">
        <f>SUM(C10:C18)</f>
        <v>7485000</v>
      </c>
      <c r="D19" s="20">
        <f>SUM(D10:D18)</f>
        <v>7485000</v>
      </c>
      <c r="E19" s="20">
        <f>SUM(E10:E18)</f>
        <v>8135612</v>
      </c>
    </row>
    <row r="20" spans="1:5" s="26" customFormat="1" ht="15.95" customHeight="1" x14ac:dyDescent="0.2">
      <c r="A20" s="21" t="s">
        <v>92</v>
      </c>
      <c r="B20" s="21" t="s">
        <v>28</v>
      </c>
      <c r="C20" s="17">
        <v>0</v>
      </c>
      <c r="D20" s="132">
        <v>0</v>
      </c>
      <c r="E20" s="132">
        <v>12525</v>
      </c>
    </row>
    <row r="21" spans="1:5" s="16" customFormat="1" ht="15.95" customHeight="1" x14ac:dyDescent="0.2">
      <c r="A21" s="21" t="s">
        <v>2</v>
      </c>
      <c r="B21" s="21" t="s">
        <v>91</v>
      </c>
      <c r="C21" s="17">
        <v>40000</v>
      </c>
      <c r="D21" s="17">
        <v>40000</v>
      </c>
      <c r="E21" s="17">
        <v>2000</v>
      </c>
    </row>
    <row r="22" spans="1:5" s="16" customFormat="1" ht="15.95" customHeight="1" x14ac:dyDescent="0.2">
      <c r="A22" s="21" t="s">
        <v>3</v>
      </c>
      <c r="B22" s="21" t="s">
        <v>21</v>
      </c>
      <c r="C22" s="17">
        <v>0</v>
      </c>
      <c r="D22" s="17">
        <v>0</v>
      </c>
      <c r="E22" s="17">
        <v>57600</v>
      </c>
    </row>
    <row r="23" spans="1:5" s="21" customFormat="1" ht="15.75" customHeight="1" x14ac:dyDescent="0.2">
      <c r="A23" s="28" t="s">
        <v>93</v>
      </c>
      <c r="B23" s="16" t="s">
        <v>325</v>
      </c>
      <c r="C23" s="20">
        <f>SUM(C20:C22)</f>
        <v>40000</v>
      </c>
      <c r="D23" s="20">
        <f>SUM(D20:D22)</f>
        <v>40000</v>
      </c>
      <c r="E23" s="20">
        <f>SUM(E20:E22)</f>
        <v>72125</v>
      </c>
    </row>
    <row r="25" spans="1:5" s="27" customFormat="1" ht="13.5" x14ac:dyDescent="0.25">
      <c r="B25" s="24" t="s">
        <v>94</v>
      </c>
      <c r="C25" s="25">
        <f>C19+C23</f>
        <v>7525000</v>
      </c>
      <c r="D25" s="25">
        <f>D19+D23</f>
        <v>7525000</v>
      </c>
      <c r="E25" s="25">
        <f>E19+E23</f>
        <v>8207737</v>
      </c>
    </row>
    <row r="26" spans="1:5" x14ac:dyDescent="0.2">
      <c r="B26" s="16"/>
      <c r="C26" s="20"/>
      <c r="D26" s="16"/>
      <c r="E26" s="16"/>
    </row>
  </sheetData>
  <mergeCells count="3">
    <mergeCell ref="A6:F6"/>
    <mergeCell ref="A7:F7"/>
    <mergeCell ref="A1:D1"/>
  </mergeCells>
  <phoneticPr fontId="15" type="noConversion"/>
  <pageMargins left="0.78740157480314965" right="0.78740157480314965" top="1.1023622047244095" bottom="1.1811023622047245" header="0" footer="0"/>
  <pageSetup paperSize="9" orientation="portrait" horizontalDpi="144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1" max="1" width="6.7109375" style="140" customWidth="1"/>
    <col min="2" max="2" width="51.5703125" style="140" customWidth="1"/>
    <col min="3" max="3" width="11.28515625" style="140" bestFit="1" customWidth="1"/>
    <col min="4" max="4" width="11.140625" style="140" bestFit="1" customWidth="1"/>
    <col min="5" max="5" width="12.140625" style="140" customWidth="1"/>
    <col min="6" max="16384" width="9.140625" style="140"/>
  </cols>
  <sheetData>
    <row r="1" spans="1:5" s="139" customFormat="1" ht="13.5" x14ac:dyDescent="0.2">
      <c r="A1" s="137" t="s">
        <v>328</v>
      </c>
    </row>
    <row r="2" spans="1:5" s="139" customFormat="1" x14ac:dyDescent="0.2">
      <c r="B2" s="138"/>
    </row>
    <row r="3" spans="1:5" s="139" customFormat="1" ht="21" customHeight="1" x14ac:dyDescent="0.2">
      <c r="A3" s="196" t="s">
        <v>280</v>
      </c>
      <c r="B3" s="196"/>
      <c r="C3" s="196"/>
      <c r="D3" s="196"/>
      <c r="E3" s="196"/>
    </row>
    <row r="4" spans="1:5" s="139" customFormat="1" ht="21" customHeight="1" x14ac:dyDescent="0.2">
      <c r="A4" s="170"/>
      <c r="B4" s="170"/>
      <c r="C4" s="170"/>
      <c r="D4" s="170"/>
      <c r="E4" s="170" t="s">
        <v>281</v>
      </c>
    </row>
    <row r="5" spans="1:5" ht="12" customHeight="1" thickBot="1" x14ac:dyDescent="0.25"/>
    <row r="6" spans="1:5" s="143" customFormat="1" ht="23.25" customHeight="1" x14ac:dyDescent="0.2">
      <c r="A6" s="199" t="s">
        <v>99</v>
      </c>
      <c r="B6" s="200"/>
      <c r="C6" s="141" t="s">
        <v>100</v>
      </c>
      <c r="D6" s="141" t="s">
        <v>101</v>
      </c>
      <c r="E6" s="142" t="s">
        <v>102</v>
      </c>
    </row>
    <row r="7" spans="1:5" ht="12.75" customHeight="1" x14ac:dyDescent="0.2">
      <c r="A7" s="201" t="s">
        <v>0</v>
      </c>
      <c r="B7" s="202"/>
      <c r="C7" s="146"/>
      <c r="D7" s="146"/>
      <c r="E7" s="147"/>
    </row>
    <row r="8" spans="1:5" x14ac:dyDescent="0.2">
      <c r="A8" s="148" t="s">
        <v>103</v>
      </c>
      <c r="B8" s="145" t="s">
        <v>104</v>
      </c>
      <c r="C8" s="150">
        <v>1615755</v>
      </c>
      <c r="D8" s="149"/>
      <c r="E8" s="150">
        <v>737955</v>
      </c>
    </row>
    <row r="9" spans="1:5" x14ac:dyDescent="0.2">
      <c r="A9" s="148" t="s">
        <v>105</v>
      </c>
      <c r="B9" s="151" t="s">
        <v>106</v>
      </c>
      <c r="C9" s="153">
        <v>275159700</v>
      </c>
      <c r="D9" s="152"/>
      <c r="E9" s="153">
        <v>268690458</v>
      </c>
    </row>
    <row r="10" spans="1:5" x14ac:dyDescent="0.2">
      <c r="A10" s="148" t="s">
        <v>107</v>
      </c>
      <c r="B10" s="151" t="s">
        <v>108</v>
      </c>
      <c r="C10" s="153">
        <v>2433659</v>
      </c>
      <c r="D10" s="152"/>
      <c r="E10" s="153">
        <v>1783627</v>
      </c>
    </row>
    <row r="11" spans="1:5" x14ac:dyDescent="0.2">
      <c r="A11" s="148" t="s">
        <v>109</v>
      </c>
      <c r="B11" s="151" t="s">
        <v>110</v>
      </c>
      <c r="C11" s="153">
        <v>0</v>
      </c>
      <c r="D11" s="152"/>
      <c r="E11" s="153">
        <v>0</v>
      </c>
    </row>
    <row r="12" spans="1:5" x14ac:dyDescent="0.2">
      <c r="A12" s="148" t="s">
        <v>111</v>
      </c>
      <c r="B12" s="151" t="s">
        <v>112</v>
      </c>
      <c r="C12" s="153">
        <v>0</v>
      </c>
      <c r="D12" s="152"/>
      <c r="E12" s="153">
        <v>0</v>
      </c>
    </row>
    <row r="13" spans="1:5" x14ac:dyDescent="0.2">
      <c r="A13" s="148" t="s">
        <v>113</v>
      </c>
      <c r="B13" s="151" t="s">
        <v>114</v>
      </c>
      <c r="C13" s="153">
        <v>0</v>
      </c>
      <c r="D13" s="152"/>
      <c r="E13" s="153">
        <v>0</v>
      </c>
    </row>
    <row r="14" spans="1:5" x14ac:dyDescent="0.2">
      <c r="A14" s="148" t="s">
        <v>115</v>
      </c>
      <c r="B14" s="145" t="s">
        <v>116</v>
      </c>
      <c r="C14" s="150">
        <f>SUM(C9:C13)</f>
        <v>277593359</v>
      </c>
      <c r="D14" s="149"/>
      <c r="E14" s="150">
        <f>SUM(E9:E13)</f>
        <v>270474085</v>
      </c>
    </row>
    <row r="15" spans="1:5" x14ac:dyDescent="0.2">
      <c r="A15" s="148" t="s">
        <v>117</v>
      </c>
      <c r="B15" s="151" t="s">
        <v>118</v>
      </c>
      <c r="C15" s="153">
        <v>7567000</v>
      </c>
      <c r="D15" s="152"/>
      <c r="E15" s="153">
        <v>7567000</v>
      </c>
    </row>
    <row r="16" spans="1:5" x14ac:dyDescent="0.2">
      <c r="A16" s="148" t="s">
        <v>119</v>
      </c>
      <c r="B16" s="151" t="s">
        <v>120</v>
      </c>
      <c r="C16" s="153">
        <v>0</v>
      </c>
      <c r="D16" s="152"/>
      <c r="E16" s="153">
        <v>0</v>
      </c>
    </row>
    <row r="17" spans="1:5" x14ac:dyDescent="0.2">
      <c r="A17" s="148" t="s">
        <v>121</v>
      </c>
      <c r="B17" s="151" t="s">
        <v>122</v>
      </c>
      <c r="C17" s="153">
        <v>0</v>
      </c>
      <c r="D17" s="152"/>
      <c r="E17" s="153">
        <v>0</v>
      </c>
    </row>
    <row r="18" spans="1:5" x14ac:dyDescent="0.2">
      <c r="A18" s="148" t="s">
        <v>123</v>
      </c>
      <c r="B18" s="145" t="s">
        <v>124</v>
      </c>
      <c r="C18" s="150">
        <f>SUM(C15:C17)</f>
        <v>7567000</v>
      </c>
      <c r="D18" s="149"/>
      <c r="E18" s="150">
        <f>SUM(E15:E17)</f>
        <v>7567000</v>
      </c>
    </row>
    <row r="19" spans="1:5" x14ac:dyDescent="0.2">
      <c r="A19" s="148" t="s">
        <v>125</v>
      </c>
      <c r="B19" s="145" t="s">
        <v>126</v>
      </c>
      <c r="C19" s="150">
        <v>0</v>
      </c>
      <c r="D19" s="149"/>
      <c r="E19" s="150">
        <v>0</v>
      </c>
    </row>
    <row r="20" spans="1:5" ht="15.75" customHeight="1" x14ac:dyDescent="0.2">
      <c r="A20" s="148" t="s">
        <v>127</v>
      </c>
      <c r="B20" s="145" t="s">
        <v>128</v>
      </c>
      <c r="C20" s="150">
        <f>C8+C14+C18+C19</f>
        <v>286776114</v>
      </c>
      <c r="D20" s="149"/>
      <c r="E20" s="150">
        <f>E8+E14+E18+E19</f>
        <v>278779040</v>
      </c>
    </row>
    <row r="21" spans="1:5" x14ac:dyDescent="0.2">
      <c r="A21" s="148" t="s">
        <v>129</v>
      </c>
      <c r="B21" s="145" t="s">
        <v>130</v>
      </c>
      <c r="C21" s="150">
        <v>0</v>
      </c>
      <c r="D21" s="149"/>
      <c r="E21" s="150">
        <v>0</v>
      </c>
    </row>
    <row r="22" spans="1:5" x14ac:dyDescent="0.2">
      <c r="A22" s="148" t="s">
        <v>131</v>
      </c>
      <c r="B22" s="145" t="s">
        <v>132</v>
      </c>
      <c r="C22" s="150">
        <v>0</v>
      </c>
      <c r="D22" s="149"/>
      <c r="E22" s="150">
        <v>0</v>
      </c>
    </row>
    <row r="23" spans="1:5" ht="25.5" x14ac:dyDescent="0.2">
      <c r="A23" s="148" t="s">
        <v>133</v>
      </c>
      <c r="B23" s="145" t="s">
        <v>134</v>
      </c>
      <c r="C23" s="150">
        <v>0</v>
      </c>
      <c r="D23" s="149"/>
      <c r="E23" s="150">
        <v>0</v>
      </c>
    </row>
    <row r="24" spans="1:5" x14ac:dyDescent="0.2">
      <c r="A24" s="148" t="s">
        <v>135</v>
      </c>
      <c r="B24" s="154" t="s">
        <v>136</v>
      </c>
      <c r="C24" s="153">
        <v>0</v>
      </c>
      <c r="D24" s="152"/>
      <c r="E24" s="153">
        <v>0</v>
      </c>
    </row>
    <row r="25" spans="1:5" x14ac:dyDescent="0.2">
      <c r="A25" s="148" t="s">
        <v>137</v>
      </c>
      <c r="B25" s="154" t="s">
        <v>138</v>
      </c>
      <c r="C25" s="153">
        <v>60660</v>
      </c>
      <c r="D25" s="152"/>
      <c r="E25" s="153">
        <v>279675</v>
      </c>
    </row>
    <row r="26" spans="1:5" x14ac:dyDescent="0.2">
      <c r="A26" s="148" t="s">
        <v>139</v>
      </c>
      <c r="B26" s="154" t="s">
        <v>140</v>
      </c>
      <c r="C26" s="153">
        <v>4928424</v>
      </c>
      <c r="D26" s="152"/>
      <c r="E26" s="153">
        <v>22028752</v>
      </c>
    </row>
    <row r="27" spans="1:5" x14ac:dyDescent="0.2">
      <c r="A27" s="148" t="s">
        <v>141</v>
      </c>
      <c r="B27" s="154" t="s">
        <v>142</v>
      </c>
      <c r="C27" s="153">
        <v>0</v>
      </c>
      <c r="D27" s="152"/>
      <c r="E27" s="153">
        <v>0</v>
      </c>
    </row>
    <row r="28" spans="1:5" x14ac:dyDescent="0.2">
      <c r="A28" s="148" t="s">
        <v>143</v>
      </c>
      <c r="B28" s="154" t="s">
        <v>144</v>
      </c>
      <c r="C28" s="153">
        <v>0</v>
      </c>
      <c r="D28" s="152"/>
      <c r="E28" s="153">
        <v>0</v>
      </c>
    </row>
    <row r="29" spans="1:5" x14ac:dyDescent="0.2">
      <c r="A29" s="148" t="s">
        <v>145</v>
      </c>
      <c r="B29" s="145" t="s">
        <v>146</v>
      </c>
      <c r="C29" s="150">
        <f>SUM(C24:C28)</f>
        <v>4989084</v>
      </c>
      <c r="D29" s="149"/>
      <c r="E29" s="150">
        <f>SUM(E24:E28)</f>
        <v>22308427</v>
      </c>
    </row>
    <row r="30" spans="1:5" x14ac:dyDescent="0.2">
      <c r="A30" s="148" t="s">
        <v>147</v>
      </c>
      <c r="B30" s="145" t="s">
        <v>148</v>
      </c>
      <c r="C30" s="150">
        <v>1369704</v>
      </c>
      <c r="D30" s="149"/>
      <c r="E30" s="150">
        <v>2655737</v>
      </c>
    </row>
    <row r="31" spans="1:5" x14ac:dyDescent="0.2">
      <c r="A31" s="148" t="s">
        <v>149</v>
      </c>
      <c r="B31" s="145" t="s">
        <v>150</v>
      </c>
      <c r="C31" s="150">
        <v>476656</v>
      </c>
      <c r="D31" s="149"/>
      <c r="E31" s="150">
        <v>0</v>
      </c>
    </row>
    <row r="32" spans="1:5" x14ac:dyDescent="0.2">
      <c r="A32" s="148" t="s">
        <v>151</v>
      </c>
      <c r="B32" s="145" t="s">
        <v>152</v>
      </c>
      <c r="C32" s="150">
        <v>16421</v>
      </c>
      <c r="D32" s="149"/>
      <c r="E32" s="150">
        <v>0</v>
      </c>
    </row>
    <row r="33" spans="1:5" x14ac:dyDescent="0.2">
      <c r="A33" s="148" t="s">
        <v>153</v>
      </c>
      <c r="B33" s="145" t="s">
        <v>154</v>
      </c>
      <c r="C33" s="150">
        <f>SUM(C30:C32)</f>
        <v>1862781</v>
      </c>
      <c r="D33" s="150"/>
      <c r="E33" s="150">
        <f t="shared" ref="E33" si="0">SUM(E30:E32)</f>
        <v>2655737</v>
      </c>
    </row>
    <row r="34" spans="1:5" x14ac:dyDescent="0.2">
      <c r="A34" s="148" t="s">
        <v>155</v>
      </c>
      <c r="B34" s="145" t="s">
        <v>156</v>
      </c>
      <c r="C34" s="150">
        <v>294854</v>
      </c>
      <c r="D34" s="149"/>
      <c r="E34" s="150">
        <v>377972</v>
      </c>
    </row>
    <row r="35" spans="1:5" x14ac:dyDescent="0.2">
      <c r="A35" s="148" t="s">
        <v>157</v>
      </c>
      <c r="B35" s="145" t="s">
        <v>158</v>
      </c>
      <c r="C35" s="150">
        <v>0</v>
      </c>
      <c r="D35" s="149"/>
      <c r="E35" s="150">
        <v>0</v>
      </c>
    </row>
    <row r="36" spans="1:5" ht="13.5" thickBot="1" x14ac:dyDescent="0.25">
      <c r="A36" s="205" t="s">
        <v>159</v>
      </c>
      <c r="B36" s="206"/>
      <c r="C36" s="156">
        <f>C20+C23+C29+C33+C34+C35</f>
        <v>293922833</v>
      </c>
      <c r="D36" s="155">
        <f>D20+D23+D29+D33+D34+D35</f>
        <v>0</v>
      </c>
      <c r="E36" s="156">
        <f>E20+E23+E29+E33+E34+E35</f>
        <v>304121176</v>
      </c>
    </row>
    <row r="37" spans="1:5" x14ac:dyDescent="0.2">
      <c r="A37" s="203" t="s">
        <v>10</v>
      </c>
      <c r="B37" s="204"/>
      <c r="C37" s="158"/>
      <c r="D37" s="157"/>
      <c r="E37" s="158"/>
    </row>
    <row r="38" spans="1:5" x14ac:dyDescent="0.2">
      <c r="A38" s="148" t="s">
        <v>160</v>
      </c>
      <c r="B38" s="154" t="s">
        <v>161</v>
      </c>
      <c r="C38" s="153">
        <v>349964401</v>
      </c>
      <c r="D38" s="152"/>
      <c r="E38" s="153">
        <v>349964401</v>
      </c>
    </row>
    <row r="39" spans="1:5" x14ac:dyDescent="0.2">
      <c r="A39" s="148" t="s">
        <v>162</v>
      </c>
      <c r="B39" s="154" t="s">
        <v>163</v>
      </c>
      <c r="C39" s="153">
        <v>0</v>
      </c>
      <c r="D39" s="152"/>
      <c r="E39" s="153">
        <v>0</v>
      </c>
    </row>
    <row r="40" spans="1:5" x14ac:dyDescent="0.2">
      <c r="A40" s="148" t="s">
        <v>164</v>
      </c>
      <c r="B40" s="154" t="s">
        <v>165</v>
      </c>
      <c r="C40" s="153">
        <v>10317008</v>
      </c>
      <c r="D40" s="152"/>
      <c r="E40" s="153">
        <v>10317008</v>
      </c>
    </row>
    <row r="41" spans="1:5" x14ac:dyDescent="0.2">
      <c r="A41" s="148" t="s">
        <v>166</v>
      </c>
      <c r="B41" s="154" t="s">
        <v>167</v>
      </c>
      <c r="C41" s="153">
        <v>-71315872</v>
      </c>
      <c r="D41" s="152"/>
      <c r="E41" s="153">
        <v>-69249399</v>
      </c>
    </row>
    <row r="42" spans="1:5" x14ac:dyDescent="0.2">
      <c r="A42" s="148" t="s">
        <v>168</v>
      </c>
      <c r="B42" s="154" t="s">
        <v>169</v>
      </c>
      <c r="C42" s="153">
        <v>0</v>
      </c>
      <c r="D42" s="152"/>
      <c r="E42" s="153">
        <v>0</v>
      </c>
    </row>
    <row r="43" spans="1:5" x14ac:dyDescent="0.2">
      <c r="A43" s="148" t="s">
        <v>170</v>
      </c>
      <c r="B43" s="154" t="s">
        <v>171</v>
      </c>
      <c r="C43" s="153">
        <v>2066473</v>
      </c>
      <c r="D43" s="152"/>
      <c r="E43" s="153">
        <v>10148351</v>
      </c>
    </row>
    <row r="44" spans="1:5" x14ac:dyDescent="0.2">
      <c r="A44" s="148" t="s">
        <v>172</v>
      </c>
      <c r="B44" s="145" t="s">
        <v>173</v>
      </c>
      <c r="C44" s="150">
        <f>SUM(C38:C43)</f>
        <v>291032010</v>
      </c>
      <c r="D44" s="149"/>
      <c r="E44" s="150">
        <f>SUM(E38:E43)</f>
        <v>301180361</v>
      </c>
    </row>
    <row r="45" spans="1:5" x14ac:dyDescent="0.2">
      <c r="A45" s="148" t="s">
        <v>174</v>
      </c>
      <c r="B45" s="154" t="s">
        <v>175</v>
      </c>
      <c r="C45" s="153">
        <v>0</v>
      </c>
      <c r="D45" s="152"/>
      <c r="E45" s="153">
        <v>313338</v>
      </c>
    </row>
    <row r="46" spans="1:5" x14ac:dyDescent="0.2">
      <c r="A46" s="148" t="s">
        <v>176</v>
      </c>
      <c r="B46" s="154" t="s">
        <v>177</v>
      </c>
      <c r="C46" s="153">
        <v>1225905</v>
      </c>
      <c r="D46" s="152"/>
      <c r="E46" s="153">
        <v>992102</v>
      </c>
    </row>
    <row r="47" spans="1:5" x14ac:dyDescent="0.2">
      <c r="A47" s="148" t="s">
        <v>178</v>
      </c>
      <c r="B47" s="154" t="s">
        <v>179</v>
      </c>
      <c r="C47" s="153">
        <v>982933</v>
      </c>
      <c r="D47" s="152"/>
      <c r="E47" s="153">
        <v>883789</v>
      </c>
    </row>
    <row r="48" spans="1:5" x14ac:dyDescent="0.2">
      <c r="A48" s="148" t="s">
        <v>180</v>
      </c>
      <c r="B48" s="145" t="s">
        <v>181</v>
      </c>
      <c r="C48" s="150">
        <f>SUM(C45:C47)</f>
        <v>2208838</v>
      </c>
      <c r="D48" s="149"/>
      <c r="E48" s="150">
        <f>SUM(E45:E47)</f>
        <v>2189229</v>
      </c>
    </row>
    <row r="49" spans="1:5" x14ac:dyDescent="0.2">
      <c r="A49" s="148" t="s">
        <v>182</v>
      </c>
      <c r="B49" s="145" t="s">
        <v>183</v>
      </c>
      <c r="C49" s="150">
        <v>0</v>
      </c>
      <c r="D49" s="149"/>
      <c r="E49" s="150">
        <v>0</v>
      </c>
    </row>
    <row r="50" spans="1:5" ht="25.5" x14ac:dyDescent="0.2">
      <c r="A50" s="148" t="s">
        <v>184</v>
      </c>
      <c r="B50" s="145" t="s">
        <v>185</v>
      </c>
      <c r="C50" s="150">
        <v>0</v>
      </c>
      <c r="D50" s="149"/>
      <c r="E50" s="150">
        <v>0</v>
      </c>
    </row>
    <row r="51" spans="1:5" x14ac:dyDescent="0.2">
      <c r="A51" s="148" t="s">
        <v>186</v>
      </c>
      <c r="B51" s="145" t="s">
        <v>187</v>
      </c>
      <c r="C51" s="150">
        <v>681985</v>
      </c>
      <c r="D51" s="149"/>
      <c r="E51" s="150">
        <v>751586</v>
      </c>
    </row>
    <row r="52" spans="1:5" ht="13.5" thickBot="1" x14ac:dyDescent="0.25">
      <c r="A52" s="197" t="s">
        <v>188</v>
      </c>
      <c r="B52" s="198"/>
      <c r="C52" s="160">
        <f>C44+C48+C49+C50+C51</f>
        <v>293922833</v>
      </c>
      <c r="D52" s="159">
        <f>D44+D48+D49+D50+D51</f>
        <v>0</v>
      </c>
      <c r="E52" s="160">
        <f>E44+E48+E49+E50+E51</f>
        <v>304121176</v>
      </c>
    </row>
  </sheetData>
  <mergeCells count="6">
    <mergeCell ref="A3:E3"/>
    <mergeCell ref="A52:B52"/>
    <mergeCell ref="A6:B6"/>
    <mergeCell ref="A7:B7"/>
    <mergeCell ref="A37:B37"/>
    <mergeCell ref="A36:B36"/>
  </mergeCells>
  <phoneticPr fontId="15" type="noConversion"/>
  <pageMargins left="0.75" right="0.44" top="0.56000000000000005" bottom="0.64" header="0.37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pane ySplit="6" topLeftCell="A7" activePane="bottomLeft" state="frozen"/>
      <selection pane="bottomLeft"/>
    </sheetView>
  </sheetViews>
  <sheetFormatPr defaultRowHeight="12.75" x14ac:dyDescent="0.2"/>
  <cols>
    <col min="1" max="1" width="63.28515625" style="140" customWidth="1"/>
    <col min="2" max="4" width="9.85546875" style="140" customWidth="1"/>
    <col min="5" max="16384" width="9.140625" style="140"/>
  </cols>
  <sheetData>
    <row r="1" spans="1:4" s="139" customFormat="1" ht="13.5" x14ac:dyDescent="0.2">
      <c r="A1" s="137" t="s">
        <v>329</v>
      </c>
    </row>
    <row r="2" spans="1:4" s="139" customFormat="1" x14ac:dyDescent="0.2">
      <c r="A2" s="138"/>
    </row>
    <row r="3" spans="1:4" s="139" customFormat="1" ht="16.5" customHeight="1" x14ac:dyDescent="0.2">
      <c r="A3" s="196" t="s">
        <v>282</v>
      </c>
      <c r="B3" s="196"/>
      <c r="C3" s="196"/>
      <c r="D3" s="196"/>
    </row>
    <row r="4" spans="1:4" s="139" customFormat="1" ht="16.5" customHeight="1" x14ac:dyDescent="0.2">
      <c r="A4" s="170"/>
      <c r="B4" s="170"/>
      <c r="C4" s="170"/>
      <c r="D4" s="170" t="s">
        <v>259</v>
      </c>
    </row>
    <row r="5" spans="1:4" ht="12.75" customHeight="1" thickBot="1" x14ac:dyDescent="0.25">
      <c r="A5" s="161"/>
      <c r="B5" s="161"/>
      <c r="C5" s="161"/>
      <c r="D5" s="161"/>
    </row>
    <row r="6" spans="1:4" s="143" customFormat="1" ht="25.5" x14ac:dyDescent="0.2">
      <c r="A6" s="162" t="s">
        <v>99</v>
      </c>
      <c r="B6" s="163" t="s">
        <v>100</v>
      </c>
      <c r="C6" s="163" t="s">
        <v>189</v>
      </c>
      <c r="D6" s="164" t="s">
        <v>102</v>
      </c>
    </row>
    <row r="7" spans="1:4" ht="15" customHeight="1" x14ac:dyDescent="0.2">
      <c r="A7" s="165" t="s">
        <v>190</v>
      </c>
      <c r="B7" s="153">
        <v>3480404</v>
      </c>
      <c r="C7" s="152">
        <v>0</v>
      </c>
      <c r="D7" s="153">
        <v>8275978</v>
      </c>
    </row>
    <row r="8" spans="1:4" ht="15" customHeight="1" x14ac:dyDescent="0.2">
      <c r="A8" s="165" t="s">
        <v>191</v>
      </c>
      <c r="B8" s="153">
        <v>12345997</v>
      </c>
      <c r="C8" s="152">
        <v>0</v>
      </c>
      <c r="D8" s="153">
        <v>17279802</v>
      </c>
    </row>
    <row r="9" spans="1:4" ht="15" customHeight="1" x14ac:dyDescent="0.2">
      <c r="A9" s="165" t="s">
        <v>192</v>
      </c>
      <c r="B9" s="153">
        <v>121095</v>
      </c>
      <c r="C9" s="152">
        <v>0</v>
      </c>
      <c r="D9" s="153">
        <v>0</v>
      </c>
    </row>
    <row r="10" spans="1:4" ht="15" customHeight="1" x14ac:dyDescent="0.2">
      <c r="A10" s="144" t="s">
        <v>193</v>
      </c>
      <c r="B10" s="150">
        <f>SUM(B7:B9)</f>
        <v>15947496</v>
      </c>
      <c r="C10" s="149">
        <v>0</v>
      </c>
      <c r="D10" s="150">
        <f>SUM(D7:D9)</f>
        <v>25555780</v>
      </c>
    </row>
    <row r="11" spans="1:4" ht="15" customHeight="1" x14ac:dyDescent="0.2">
      <c r="A11" s="165" t="s">
        <v>194</v>
      </c>
      <c r="B11" s="153">
        <v>0</v>
      </c>
      <c r="C11" s="152">
        <v>0</v>
      </c>
      <c r="D11" s="153">
        <v>0</v>
      </c>
    </row>
    <row r="12" spans="1:4" ht="15" customHeight="1" x14ac:dyDescent="0.2">
      <c r="A12" s="165" t="s">
        <v>195</v>
      </c>
      <c r="B12" s="153">
        <v>0</v>
      </c>
      <c r="C12" s="152">
        <v>0</v>
      </c>
      <c r="D12" s="153">
        <v>0</v>
      </c>
    </row>
    <row r="13" spans="1:4" ht="15" customHeight="1" x14ac:dyDescent="0.2">
      <c r="A13" s="144" t="s">
        <v>196</v>
      </c>
      <c r="B13" s="150">
        <f>SUM(B11:B12)</f>
        <v>0</v>
      </c>
      <c r="C13" s="149">
        <v>0</v>
      </c>
      <c r="D13" s="150">
        <f>SUM(D11:D12)</f>
        <v>0</v>
      </c>
    </row>
    <row r="14" spans="1:4" ht="15" customHeight="1" x14ac:dyDescent="0.2">
      <c r="A14" s="165" t="s">
        <v>197</v>
      </c>
      <c r="B14" s="153">
        <v>18806082</v>
      </c>
      <c r="C14" s="152">
        <v>0</v>
      </c>
      <c r="D14" s="153">
        <v>20255726</v>
      </c>
    </row>
    <row r="15" spans="1:4" ht="15" customHeight="1" x14ac:dyDescent="0.2">
      <c r="A15" s="165" t="s">
        <v>198</v>
      </c>
      <c r="B15" s="153">
        <v>4895749</v>
      </c>
      <c r="C15" s="152">
        <v>0</v>
      </c>
      <c r="D15" s="153">
        <v>3052019</v>
      </c>
    </row>
    <row r="16" spans="1:4" ht="15" customHeight="1" x14ac:dyDescent="0.2">
      <c r="A16" s="165" t="s">
        <v>288</v>
      </c>
      <c r="B16" s="153">
        <v>593000</v>
      </c>
      <c r="C16" s="152">
        <v>0</v>
      </c>
      <c r="D16" s="153">
        <v>6815000</v>
      </c>
    </row>
    <row r="17" spans="1:4" ht="15" customHeight="1" x14ac:dyDescent="0.2">
      <c r="A17" s="165" t="s">
        <v>289</v>
      </c>
      <c r="B17" s="153">
        <v>19011135</v>
      </c>
      <c r="C17" s="152">
        <v>0</v>
      </c>
      <c r="D17" s="153">
        <v>1952937</v>
      </c>
    </row>
    <row r="18" spans="1:4" ht="15" customHeight="1" x14ac:dyDescent="0.2">
      <c r="A18" s="179" t="s">
        <v>290</v>
      </c>
      <c r="B18" s="150">
        <f>SUM(B14:B17)</f>
        <v>43305966</v>
      </c>
      <c r="C18" s="149">
        <v>0</v>
      </c>
      <c r="D18" s="150">
        <f>SUM(D14:D17)</f>
        <v>32075682</v>
      </c>
    </row>
    <row r="19" spans="1:4" ht="15" customHeight="1" x14ac:dyDescent="0.2">
      <c r="A19" s="165" t="s">
        <v>291</v>
      </c>
      <c r="B19" s="153">
        <v>793452</v>
      </c>
      <c r="C19" s="152">
        <v>0</v>
      </c>
      <c r="D19" s="153">
        <v>1233714</v>
      </c>
    </row>
    <row r="20" spans="1:4" ht="15" customHeight="1" x14ac:dyDescent="0.2">
      <c r="A20" s="165" t="s">
        <v>292</v>
      </c>
      <c r="B20" s="153">
        <v>14766428</v>
      </c>
      <c r="C20" s="152">
        <v>0</v>
      </c>
      <c r="D20" s="153">
        <v>11792203</v>
      </c>
    </row>
    <row r="21" spans="1:4" ht="15" customHeight="1" x14ac:dyDescent="0.2">
      <c r="A21" s="165" t="s">
        <v>293</v>
      </c>
      <c r="B21" s="153">
        <v>0</v>
      </c>
      <c r="C21" s="152">
        <v>0</v>
      </c>
      <c r="D21" s="153">
        <v>0</v>
      </c>
    </row>
    <row r="22" spans="1:4" ht="15" customHeight="1" x14ac:dyDescent="0.2">
      <c r="A22" s="165" t="s">
        <v>294</v>
      </c>
      <c r="B22" s="153">
        <v>0</v>
      </c>
      <c r="C22" s="152">
        <v>0</v>
      </c>
      <c r="D22" s="153">
        <v>0</v>
      </c>
    </row>
    <row r="23" spans="1:4" ht="15" customHeight="1" x14ac:dyDescent="0.2">
      <c r="A23" s="179" t="s">
        <v>295</v>
      </c>
      <c r="B23" s="150">
        <f>SUM(B19:B22)</f>
        <v>15559880</v>
      </c>
      <c r="C23" s="149">
        <v>0</v>
      </c>
      <c r="D23" s="150">
        <f>SUM(D19:D22)</f>
        <v>13025917</v>
      </c>
    </row>
    <row r="24" spans="1:4" ht="15" customHeight="1" x14ac:dyDescent="0.2">
      <c r="A24" s="165" t="s">
        <v>296</v>
      </c>
      <c r="B24" s="153">
        <v>2636253</v>
      </c>
      <c r="C24" s="152">
        <v>0</v>
      </c>
      <c r="D24" s="153">
        <v>2715654</v>
      </c>
    </row>
    <row r="25" spans="1:4" ht="15" customHeight="1" x14ac:dyDescent="0.2">
      <c r="A25" s="165" t="s">
        <v>297</v>
      </c>
      <c r="B25" s="153">
        <v>4038903</v>
      </c>
      <c r="C25" s="152">
        <v>0</v>
      </c>
      <c r="D25" s="153">
        <v>4066819</v>
      </c>
    </row>
    <row r="26" spans="1:4" ht="15" customHeight="1" x14ac:dyDescent="0.2">
      <c r="A26" s="165" t="s">
        <v>298</v>
      </c>
      <c r="B26" s="153">
        <v>1921444</v>
      </c>
      <c r="C26" s="152">
        <v>0</v>
      </c>
      <c r="D26" s="153">
        <v>1787891</v>
      </c>
    </row>
    <row r="27" spans="1:4" ht="15" customHeight="1" x14ac:dyDescent="0.2">
      <c r="A27" s="179" t="s">
        <v>299</v>
      </c>
      <c r="B27" s="150">
        <f>SUM(B24:B26)</f>
        <v>8596600</v>
      </c>
      <c r="C27" s="149">
        <v>0</v>
      </c>
      <c r="D27" s="150">
        <f>SUM(D24:D26)</f>
        <v>8570364</v>
      </c>
    </row>
    <row r="28" spans="1:4" ht="15" customHeight="1" x14ac:dyDescent="0.2">
      <c r="A28" s="144" t="s">
        <v>199</v>
      </c>
      <c r="B28" s="150">
        <v>12107061</v>
      </c>
      <c r="C28" s="149">
        <v>0</v>
      </c>
      <c r="D28" s="150">
        <v>10966710</v>
      </c>
    </row>
    <row r="29" spans="1:4" ht="15" customHeight="1" x14ac:dyDescent="0.2">
      <c r="A29" s="144" t="s">
        <v>200</v>
      </c>
      <c r="B29" s="150">
        <v>20922631</v>
      </c>
      <c r="C29" s="149">
        <v>0</v>
      </c>
      <c r="D29" s="150">
        <v>15006777</v>
      </c>
    </row>
    <row r="30" spans="1:4" ht="15" customHeight="1" x14ac:dyDescent="0.2">
      <c r="A30" s="144" t="s">
        <v>201</v>
      </c>
      <c r="B30" s="150">
        <f>B10+B13+B18-B23-B27-B28-B29</f>
        <v>2067290</v>
      </c>
      <c r="C30" s="149">
        <v>0</v>
      </c>
      <c r="D30" s="150">
        <f>D10+D13+D18-D23-D27-D28-D29</f>
        <v>10061694</v>
      </c>
    </row>
    <row r="31" spans="1:4" ht="15" customHeight="1" x14ac:dyDescent="0.2">
      <c r="A31" s="165" t="s">
        <v>300</v>
      </c>
      <c r="B31" s="153">
        <v>0</v>
      </c>
      <c r="C31" s="152">
        <v>0</v>
      </c>
      <c r="D31" s="153">
        <v>86046</v>
      </c>
    </row>
    <row r="32" spans="1:4" ht="15" customHeight="1" x14ac:dyDescent="0.2">
      <c r="A32" s="165" t="s">
        <v>301</v>
      </c>
      <c r="B32" s="153">
        <v>0</v>
      </c>
      <c r="C32" s="152">
        <v>0</v>
      </c>
      <c r="D32" s="153">
        <v>0</v>
      </c>
    </row>
    <row r="33" spans="1:4" ht="15" customHeight="1" x14ac:dyDescent="0.2">
      <c r="A33" s="165" t="s">
        <v>302</v>
      </c>
      <c r="B33" s="153">
        <v>0</v>
      </c>
      <c r="C33" s="152">
        <v>0</v>
      </c>
      <c r="D33" s="153">
        <v>0</v>
      </c>
    </row>
    <row r="34" spans="1:4" ht="15" customHeight="1" x14ac:dyDescent="0.2">
      <c r="A34" s="165" t="s">
        <v>303</v>
      </c>
      <c r="B34" s="153">
        <v>0</v>
      </c>
      <c r="C34" s="152">
        <v>0</v>
      </c>
      <c r="D34" s="153">
        <v>0</v>
      </c>
    </row>
    <row r="35" spans="1:4" ht="15" customHeight="1" x14ac:dyDescent="0.2">
      <c r="A35" s="165" t="s">
        <v>304</v>
      </c>
      <c r="B35" s="153">
        <v>721</v>
      </c>
      <c r="C35" s="152">
        <v>0</v>
      </c>
      <c r="D35" s="153">
        <v>825</v>
      </c>
    </row>
    <row r="36" spans="1:4" ht="15" customHeight="1" x14ac:dyDescent="0.2">
      <c r="A36" s="179" t="s">
        <v>309</v>
      </c>
      <c r="B36" s="150">
        <f>SUM(B31:B33)+B35</f>
        <v>721</v>
      </c>
      <c r="C36" s="150">
        <f t="shared" ref="C36:D36" si="0">SUM(C31:C33)+C35</f>
        <v>0</v>
      </c>
      <c r="D36" s="150">
        <f t="shared" si="0"/>
        <v>86871</v>
      </c>
    </row>
    <row r="37" spans="1:4" ht="15" customHeight="1" x14ac:dyDescent="0.2">
      <c r="A37" s="165" t="s">
        <v>305</v>
      </c>
      <c r="B37" s="153">
        <v>1538</v>
      </c>
      <c r="C37" s="152">
        <v>0</v>
      </c>
      <c r="D37" s="153">
        <v>214</v>
      </c>
    </row>
    <row r="38" spans="1:4" ht="15" customHeight="1" x14ac:dyDescent="0.2">
      <c r="A38" s="165" t="s">
        <v>306</v>
      </c>
      <c r="B38" s="153">
        <v>0</v>
      </c>
      <c r="C38" s="152">
        <v>0</v>
      </c>
      <c r="D38" s="153">
        <v>0</v>
      </c>
    </row>
    <row r="39" spans="1:4" ht="15" customHeight="1" x14ac:dyDescent="0.2">
      <c r="A39" s="165" t="s">
        <v>307</v>
      </c>
      <c r="B39" s="153">
        <v>0</v>
      </c>
      <c r="C39" s="152">
        <v>0</v>
      </c>
      <c r="D39" s="153">
        <v>0</v>
      </c>
    </row>
    <row r="40" spans="1:4" ht="15" customHeight="1" x14ac:dyDescent="0.2">
      <c r="A40" s="165" t="s">
        <v>308</v>
      </c>
      <c r="B40" s="153">
        <v>0</v>
      </c>
      <c r="C40" s="152">
        <v>0</v>
      </c>
      <c r="D40" s="153">
        <v>0</v>
      </c>
    </row>
    <row r="41" spans="1:4" ht="15" customHeight="1" x14ac:dyDescent="0.2">
      <c r="A41" s="179" t="s">
        <v>310</v>
      </c>
      <c r="B41" s="150">
        <f>SUM(B37:B39)</f>
        <v>1538</v>
      </c>
      <c r="C41" s="149">
        <v>0</v>
      </c>
      <c r="D41" s="150">
        <f>SUM(D37:D39)</f>
        <v>214</v>
      </c>
    </row>
    <row r="42" spans="1:4" ht="15" customHeight="1" x14ac:dyDescent="0.2">
      <c r="A42" s="144" t="s">
        <v>202</v>
      </c>
      <c r="B42" s="150">
        <f>B36-B41</f>
        <v>-817</v>
      </c>
      <c r="C42" s="149">
        <v>0</v>
      </c>
      <c r="D42" s="150">
        <f>D36-D41</f>
        <v>86657</v>
      </c>
    </row>
    <row r="43" spans="1:4" ht="15" customHeight="1" thickBot="1" x14ac:dyDescent="0.25">
      <c r="A43" s="178" t="s">
        <v>311</v>
      </c>
      <c r="B43" s="160">
        <f>B30+B42</f>
        <v>2066473</v>
      </c>
      <c r="C43" s="159">
        <v>0</v>
      </c>
      <c r="D43" s="160">
        <f>D30+D42</f>
        <v>10148351</v>
      </c>
    </row>
  </sheetData>
  <mergeCells count="1">
    <mergeCell ref="A3:D3"/>
  </mergeCells>
  <phoneticPr fontId="15" type="noConversion"/>
  <pageMargins left="0.69" right="0.55000000000000004" top="0.69" bottom="0.72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RowHeight="15" x14ac:dyDescent="0.25"/>
  <cols>
    <col min="1" max="1" width="51.42578125" style="124" customWidth="1"/>
    <col min="2" max="2" width="15.28515625" style="124" customWidth="1"/>
    <col min="3" max="16384" width="9.140625" style="124"/>
  </cols>
  <sheetData>
    <row r="1" spans="1:2" x14ac:dyDescent="0.25">
      <c r="A1" s="171" t="s">
        <v>330</v>
      </c>
    </row>
    <row r="2" spans="1:2" x14ac:dyDescent="0.25">
      <c r="A2" s="167"/>
    </row>
    <row r="3" spans="1:2" x14ac:dyDescent="0.25">
      <c r="A3" s="208" t="s">
        <v>24</v>
      </c>
      <c r="B3" s="208"/>
    </row>
    <row r="4" spans="1:2" ht="35.25" customHeight="1" x14ac:dyDescent="0.25">
      <c r="A4" s="207" t="s">
        <v>283</v>
      </c>
      <c r="B4" s="207"/>
    </row>
    <row r="5" spans="1:2" ht="36.75" customHeight="1" x14ac:dyDescent="0.25">
      <c r="A5" s="126"/>
      <c r="B5" s="122" t="s">
        <v>253</v>
      </c>
    </row>
    <row r="6" spans="1:2" x14ac:dyDescent="0.25">
      <c r="A6" s="127"/>
      <c r="B6" s="177" t="s">
        <v>254</v>
      </c>
    </row>
    <row r="7" spans="1:2" x14ac:dyDescent="0.25">
      <c r="A7" s="127" t="s">
        <v>84</v>
      </c>
      <c r="B7" s="128">
        <v>4989084</v>
      </c>
    </row>
    <row r="8" spans="1:2" x14ac:dyDescent="0.25">
      <c r="A8" s="124" t="s">
        <v>85</v>
      </c>
      <c r="B8" s="125">
        <v>65848510</v>
      </c>
    </row>
    <row r="9" spans="1:2" x14ac:dyDescent="0.25">
      <c r="A9" s="124" t="s">
        <v>86</v>
      </c>
      <c r="B9" s="125">
        <v>44454158</v>
      </c>
    </row>
    <row r="10" spans="1:2" x14ac:dyDescent="0.25">
      <c r="A10" s="124" t="s">
        <v>313</v>
      </c>
      <c r="B10" s="125">
        <v>4277140</v>
      </c>
    </row>
    <row r="11" spans="1:2" x14ac:dyDescent="0.25">
      <c r="A11" s="124" t="s">
        <v>312</v>
      </c>
      <c r="B11" s="125">
        <v>202131</v>
      </c>
    </row>
    <row r="12" spans="1:2" s="127" customFormat="1" ht="31.5" customHeight="1" x14ac:dyDescent="0.2">
      <c r="A12" s="127" t="s">
        <v>87</v>
      </c>
      <c r="B12" s="128">
        <f>B7+B8-B9-B10+B11</f>
        <v>22308427</v>
      </c>
    </row>
    <row r="13" spans="1:2" x14ac:dyDescent="0.25">
      <c r="B13" s="125"/>
    </row>
    <row r="14" spans="1:2" x14ac:dyDescent="0.25">
      <c r="A14" s="124" t="s">
        <v>88</v>
      </c>
      <c r="B14" s="125"/>
    </row>
    <row r="15" spans="1:2" s="127" customFormat="1" ht="14.25" x14ac:dyDescent="0.2">
      <c r="A15" s="127" t="s">
        <v>89</v>
      </c>
      <c r="B15" s="128">
        <f>B12+B14</f>
        <v>22308427</v>
      </c>
    </row>
  </sheetData>
  <mergeCells count="2">
    <mergeCell ref="A4:B4"/>
    <mergeCell ref="A3:B3"/>
  </mergeCells>
  <phoneticPr fontId="27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defaultRowHeight="15" x14ac:dyDescent="0.25"/>
  <cols>
    <col min="1" max="1" width="4.7109375" style="130" customWidth="1"/>
    <col min="2" max="2" width="27.85546875" style="130" customWidth="1"/>
    <col min="3" max="6" width="11" style="130" customWidth="1"/>
    <col min="7" max="7" width="11.140625" style="130" customWidth="1"/>
    <col min="8" max="8" width="12.7109375" style="130" customWidth="1"/>
    <col min="9" max="9" width="13.7109375" style="130" customWidth="1"/>
    <col min="10" max="16384" width="9.140625" style="130"/>
  </cols>
  <sheetData>
    <row r="1" spans="1:11" x14ac:dyDescent="0.25">
      <c r="A1" s="166" t="s">
        <v>331</v>
      </c>
      <c r="B1" s="166"/>
      <c r="C1" s="166"/>
      <c r="D1" s="166"/>
      <c r="E1" s="166"/>
      <c r="F1" s="166"/>
    </row>
    <row r="2" spans="1:11" x14ac:dyDescent="0.25">
      <c r="A2" s="130" t="s">
        <v>30</v>
      </c>
      <c r="B2" s="209" t="s">
        <v>24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1:11" ht="19.5" customHeight="1" x14ac:dyDescent="0.25">
      <c r="B3" s="209" t="s">
        <v>241</v>
      </c>
      <c r="C3" s="210"/>
      <c r="D3" s="210"/>
      <c r="E3" s="210"/>
      <c r="F3" s="210"/>
      <c r="G3" s="210"/>
      <c r="H3" s="210"/>
      <c r="I3" s="210"/>
      <c r="J3" s="210"/>
      <c r="K3" s="210"/>
    </row>
    <row r="4" spans="1:11" ht="12.95" customHeight="1" x14ac:dyDescent="0.25">
      <c r="B4" s="129"/>
    </row>
    <row r="5" spans="1:11" s="133" customFormat="1" ht="30.75" customHeight="1" x14ac:dyDescent="0.25">
      <c r="B5" s="134"/>
      <c r="C5" s="131" t="s">
        <v>25</v>
      </c>
      <c r="D5" s="131" t="s">
        <v>95</v>
      </c>
      <c r="E5" s="131" t="s">
        <v>255</v>
      </c>
      <c r="F5" s="131" t="s">
        <v>256</v>
      </c>
      <c r="G5" s="131" t="s">
        <v>26</v>
      </c>
    </row>
    <row r="6" spans="1:11" ht="34.5" customHeight="1" x14ac:dyDescent="0.25">
      <c r="A6" s="133" t="s">
        <v>1</v>
      </c>
      <c r="B6" s="135"/>
      <c r="C6" s="129"/>
      <c r="D6" s="129"/>
      <c r="E6" s="129"/>
      <c r="F6" s="129"/>
      <c r="G6" s="134">
        <f>F6+D6+C6</f>
        <v>0</v>
      </c>
    </row>
    <row r="7" spans="1:11" ht="28.5" customHeight="1" x14ac:dyDescent="0.25">
      <c r="A7" s="133" t="s">
        <v>2</v>
      </c>
      <c r="B7" s="136"/>
      <c r="C7" s="129"/>
      <c r="D7" s="129"/>
      <c r="E7" s="129"/>
      <c r="F7" s="129"/>
      <c r="G7" s="134">
        <f t="shared" ref="G7:G12" si="0">F7+D7+C7</f>
        <v>0</v>
      </c>
    </row>
    <row r="8" spans="1:11" ht="28.5" customHeight="1" x14ac:dyDescent="0.25">
      <c r="A8" s="133" t="s">
        <v>3</v>
      </c>
      <c r="B8" s="136"/>
      <c r="C8" s="129"/>
      <c r="D8" s="129"/>
      <c r="E8" s="129"/>
      <c r="F8" s="129"/>
      <c r="G8" s="134">
        <f t="shared" si="0"/>
        <v>0</v>
      </c>
    </row>
    <row r="9" spans="1:11" ht="28.5" customHeight="1" x14ac:dyDescent="0.25">
      <c r="A9" s="133" t="s">
        <v>4</v>
      </c>
      <c r="B9" s="136"/>
      <c r="C9" s="129"/>
      <c r="D9" s="129"/>
      <c r="E9" s="129"/>
      <c r="F9" s="129"/>
      <c r="G9" s="134">
        <f t="shared" si="0"/>
        <v>0</v>
      </c>
    </row>
    <row r="10" spans="1:11" ht="28.5" customHeight="1" x14ac:dyDescent="0.25">
      <c r="A10" s="133" t="s">
        <v>5</v>
      </c>
      <c r="B10" s="136"/>
      <c r="C10" s="129"/>
      <c r="D10" s="129"/>
      <c r="E10" s="129"/>
      <c r="F10" s="129"/>
      <c r="G10" s="134">
        <f t="shared" si="0"/>
        <v>0</v>
      </c>
    </row>
    <row r="11" spans="1:11" ht="28.5" customHeight="1" x14ac:dyDescent="0.25">
      <c r="A11" s="133" t="s">
        <v>6</v>
      </c>
      <c r="B11" s="133"/>
      <c r="C11" s="129"/>
      <c r="D11" s="129"/>
      <c r="E11" s="129"/>
      <c r="F11" s="129"/>
      <c r="G11" s="134">
        <f t="shared" si="0"/>
        <v>0</v>
      </c>
    </row>
    <row r="12" spans="1:11" s="133" customFormat="1" ht="21.75" customHeight="1" x14ac:dyDescent="0.25">
      <c r="B12" s="134" t="s">
        <v>27</v>
      </c>
      <c r="C12" s="134">
        <f>SUM(C6:C11)</f>
        <v>0</v>
      </c>
      <c r="D12" s="134">
        <f>SUM(D6:D11)</f>
        <v>0</v>
      </c>
      <c r="E12" s="134">
        <f>SUM(E6:E11)</f>
        <v>0</v>
      </c>
      <c r="F12" s="134">
        <f>SUM(F6:F11)</f>
        <v>0</v>
      </c>
      <c r="G12" s="134">
        <f t="shared" si="0"/>
        <v>0</v>
      </c>
    </row>
    <row r="13" spans="1:11" x14ac:dyDescent="0.25">
      <c r="C13" s="129"/>
      <c r="D13" s="129"/>
      <c r="E13" s="129"/>
      <c r="F13" s="129"/>
      <c r="G13" s="129"/>
      <c r="H13" s="129"/>
    </row>
    <row r="14" spans="1:11" x14ac:dyDescent="0.25">
      <c r="B14" s="211" t="s">
        <v>239</v>
      </c>
      <c r="C14" s="212"/>
      <c r="D14" s="212"/>
      <c r="E14" s="212"/>
      <c r="F14" s="212"/>
      <c r="G14" s="212"/>
      <c r="H14" s="212"/>
    </row>
    <row r="15" spans="1:11" x14ac:dyDescent="0.25">
      <c r="B15" s="212"/>
      <c r="C15" s="212"/>
      <c r="D15" s="212"/>
      <c r="E15" s="212"/>
      <c r="F15" s="212"/>
      <c r="G15" s="212"/>
      <c r="H15" s="212"/>
    </row>
  </sheetData>
  <mergeCells count="3">
    <mergeCell ref="B2:K2"/>
    <mergeCell ref="B3:K3"/>
    <mergeCell ref="B14:H15"/>
  </mergeCells>
  <phoneticPr fontId="15" type="noConversion"/>
  <printOptions horizontalCentered="1"/>
  <pageMargins left="0.78740157480314965" right="0.78740157480314965" top="0.98425196850393704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SheetLayoutView="100" workbookViewId="0">
      <selection sqref="A1:D1"/>
    </sheetView>
  </sheetViews>
  <sheetFormatPr defaultRowHeight="12.75" x14ac:dyDescent="0.2"/>
  <cols>
    <col min="1" max="1" width="30.28515625" style="66" customWidth="1"/>
    <col min="2" max="2" width="8.28515625" style="30" customWidth="1"/>
    <col min="3" max="3" width="9.7109375" style="30" customWidth="1"/>
    <col min="4" max="4" width="8.5703125" style="30" customWidth="1"/>
    <col min="5" max="5" width="10.85546875" style="29" customWidth="1"/>
    <col min="6" max="6" width="10.42578125" style="30" bestFit="1" customWidth="1"/>
    <col min="7" max="16384" width="9.140625" style="31"/>
  </cols>
  <sheetData>
    <row r="1" spans="1:7" ht="13.5" x14ac:dyDescent="0.25">
      <c r="A1" s="220" t="s">
        <v>332</v>
      </c>
      <c r="B1" s="220"/>
      <c r="C1" s="220"/>
      <c r="D1" s="220"/>
    </row>
    <row r="2" spans="1:7" ht="13.5" x14ac:dyDescent="0.25">
      <c r="A2" s="32"/>
      <c r="B2" s="33"/>
      <c r="C2" s="33"/>
      <c r="D2" s="33"/>
    </row>
    <row r="3" spans="1:7" ht="13.5" x14ac:dyDescent="0.25">
      <c r="A3" s="221" t="s">
        <v>24</v>
      </c>
      <c r="B3" s="222"/>
      <c r="C3" s="222"/>
      <c r="D3" s="222"/>
      <c r="E3" s="222"/>
      <c r="F3" s="222"/>
      <c r="G3" s="222"/>
    </row>
    <row r="4" spans="1:7" x14ac:dyDescent="0.2">
      <c r="A4" s="223" t="s">
        <v>242</v>
      </c>
      <c r="B4" s="223"/>
      <c r="C4" s="223"/>
      <c r="D4" s="223"/>
      <c r="E4" s="218"/>
      <c r="F4" s="218"/>
      <c r="G4" s="218"/>
    </row>
    <row r="5" spans="1:7" x14ac:dyDescent="0.2">
      <c r="A5" s="34"/>
      <c r="B5" s="224" t="s">
        <v>284</v>
      </c>
      <c r="C5" s="224"/>
      <c r="D5" s="224"/>
      <c r="E5" s="36"/>
    </row>
    <row r="6" spans="1:7" x14ac:dyDescent="0.2">
      <c r="A6" s="34"/>
      <c r="B6" s="35"/>
      <c r="C6" s="35"/>
      <c r="D6" s="35"/>
      <c r="E6" s="36"/>
    </row>
    <row r="7" spans="1:7" ht="13.5" x14ac:dyDescent="0.25">
      <c r="A7" s="213" t="s">
        <v>31</v>
      </c>
      <c r="B7" s="214"/>
      <c r="C7" s="214"/>
      <c r="D7" s="214"/>
      <c r="E7" s="214"/>
      <c r="F7" s="214"/>
      <c r="G7" s="214"/>
    </row>
    <row r="8" spans="1:7" s="40" customFormat="1" ht="26.25" customHeight="1" x14ac:dyDescent="0.2">
      <c r="A8" s="226" t="s">
        <v>32</v>
      </c>
      <c r="B8" s="227"/>
      <c r="C8" s="227"/>
      <c r="D8" s="227"/>
      <c r="E8" s="39">
        <f>E9+E10</f>
        <v>0</v>
      </c>
      <c r="F8" s="29"/>
    </row>
    <row r="9" spans="1:7" s="40" customFormat="1" x14ac:dyDescent="0.2">
      <c r="A9" s="41" t="s">
        <v>33</v>
      </c>
      <c r="B9" s="42"/>
      <c r="C9" s="42"/>
      <c r="D9" s="42"/>
      <c r="E9" s="39">
        <v>0</v>
      </c>
      <c r="F9" s="29"/>
    </row>
    <row r="10" spans="1:7" s="40" customFormat="1" x14ac:dyDescent="0.2">
      <c r="A10" s="43" t="s">
        <v>34</v>
      </c>
      <c r="B10" s="42"/>
      <c r="C10" s="42"/>
      <c r="D10" s="42"/>
      <c r="E10" s="36">
        <v>0</v>
      </c>
      <c r="F10" s="29"/>
    </row>
    <row r="11" spans="1:7" s="40" customFormat="1" ht="9.75" customHeight="1" x14ac:dyDescent="0.2">
      <c r="A11" s="41"/>
      <c r="B11" s="42"/>
      <c r="C11" s="42"/>
      <c r="D11" s="42"/>
      <c r="E11" s="36"/>
      <c r="F11" s="29"/>
    </row>
    <row r="12" spans="1:7" s="45" customFormat="1" x14ac:dyDescent="0.2">
      <c r="A12" s="43" t="s">
        <v>35</v>
      </c>
      <c r="B12" s="42"/>
      <c r="C12" s="42"/>
      <c r="D12" s="42"/>
      <c r="E12" s="36">
        <v>0</v>
      </c>
      <c r="F12" s="44"/>
    </row>
    <row r="13" spans="1:7" s="40" customFormat="1" ht="8.25" customHeight="1" x14ac:dyDescent="0.2">
      <c r="A13" s="41"/>
      <c r="B13" s="42"/>
      <c r="C13" s="42"/>
      <c r="D13" s="42"/>
      <c r="E13" s="36"/>
      <c r="F13" s="29"/>
    </row>
    <row r="14" spans="1:7" s="40" customFormat="1" ht="13.5" x14ac:dyDescent="0.25">
      <c r="A14" s="228" t="s">
        <v>36</v>
      </c>
      <c r="B14" s="229"/>
      <c r="C14" s="46"/>
      <c r="D14" s="46"/>
      <c r="E14" s="47">
        <f>E9+E12</f>
        <v>0</v>
      </c>
      <c r="F14" s="29"/>
    </row>
    <row r="15" spans="1:7" ht="13.5" x14ac:dyDescent="0.25">
      <c r="A15" s="37"/>
      <c r="B15" s="38"/>
      <c r="C15" s="33"/>
      <c r="D15" s="33"/>
      <c r="E15" s="47"/>
    </row>
    <row r="16" spans="1:7" ht="13.5" x14ac:dyDescent="0.25">
      <c r="A16" s="213" t="s">
        <v>37</v>
      </c>
      <c r="B16" s="218"/>
      <c r="C16" s="218"/>
      <c r="D16" s="218"/>
      <c r="E16" s="218"/>
      <c r="F16" s="218"/>
      <c r="G16" s="218"/>
    </row>
    <row r="17" spans="1:7" x14ac:dyDescent="0.2">
      <c r="A17" s="219" t="s">
        <v>285</v>
      </c>
      <c r="B17" s="218"/>
      <c r="C17" s="218"/>
      <c r="D17" s="218"/>
      <c r="E17" s="218"/>
      <c r="F17" s="218"/>
      <c r="G17" s="218"/>
    </row>
    <row r="18" spans="1:7" x14ac:dyDescent="0.2">
      <c r="A18" s="34"/>
      <c r="B18" s="35"/>
      <c r="C18" s="35"/>
      <c r="D18" s="35"/>
      <c r="E18" s="36"/>
    </row>
    <row r="19" spans="1:7" s="48" customFormat="1" ht="13.5" x14ac:dyDescent="0.25">
      <c r="A19" s="213" t="s">
        <v>38</v>
      </c>
      <c r="B19" s="214"/>
      <c r="C19" s="214"/>
      <c r="D19" s="214"/>
      <c r="E19" s="214"/>
      <c r="F19" s="214"/>
      <c r="G19" s="214"/>
    </row>
    <row r="20" spans="1:7" s="52" customFormat="1" x14ac:dyDescent="0.2">
      <c r="A20" s="49" t="s">
        <v>15</v>
      </c>
      <c r="B20" s="50"/>
      <c r="C20" s="50"/>
      <c r="D20" s="50"/>
      <c r="E20" s="39">
        <f>E22+E21</f>
        <v>0</v>
      </c>
      <c r="F20" s="51"/>
    </row>
    <row r="21" spans="1:7" x14ac:dyDescent="0.2">
      <c r="A21" s="34" t="s">
        <v>33</v>
      </c>
      <c r="B21" s="53"/>
      <c r="C21" s="53"/>
      <c r="D21" s="53"/>
      <c r="E21" s="29">
        <v>0</v>
      </c>
    </row>
    <row r="22" spans="1:7" s="48" customFormat="1" x14ac:dyDescent="0.2">
      <c r="A22" s="49" t="s">
        <v>34</v>
      </c>
      <c r="B22" s="54"/>
      <c r="C22" s="54"/>
      <c r="D22" s="54"/>
      <c r="E22" s="44">
        <v>0</v>
      </c>
      <c r="F22" s="55"/>
    </row>
    <row r="23" spans="1:7" s="48" customFormat="1" x14ac:dyDescent="0.2">
      <c r="A23" s="49"/>
      <c r="B23" s="54"/>
      <c r="C23" s="54"/>
      <c r="D23" s="54"/>
      <c r="E23" s="44"/>
      <c r="F23" s="55"/>
    </row>
    <row r="24" spans="1:7" s="52" customFormat="1" x14ac:dyDescent="0.2">
      <c r="A24" s="49" t="s">
        <v>39</v>
      </c>
      <c r="B24" s="50"/>
      <c r="C24" s="50"/>
      <c r="D24" s="50"/>
      <c r="E24" s="39">
        <f>E26+E25</f>
        <v>0</v>
      </c>
      <c r="F24" s="51"/>
    </row>
    <row r="25" spans="1:7" x14ac:dyDescent="0.2">
      <c r="A25" s="34" t="s">
        <v>33</v>
      </c>
      <c r="B25" s="53"/>
      <c r="C25" s="53"/>
      <c r="D25" s="53"/>
      <c r="E25" s="29">
        <v>0</v>
      </c>
    </row>
    <row r="26" spans="1:7" s="48" customFormat="1" x14ac:dyDescent="0.2">
      <c r="A26" s="49" t="s">
        <v>34</v>
      </c>
      <c r="B26" s="54"/>
      <c r="C26" s="54"/>
      <c r="D26" s="54"/>
      <c r="E26" s="44">
        <v>0</v>
      </c>
      <c r="F26" s="55"/>
    </row>
    <row r="27" spans="1:7" s="48" customFormat="1" x14ac:dyDescent="0.2">
      <c r="A27" s="49"/>
      <c r="B27" s="54"/>
      <c r="C27" s="54"/>
      <c r="D27" s="54"/>
      <c r="E27" s="44"/>
      <c r="F27" s="55"/>
    </row>
    <row r="28" spans="1:7" x14ac:dyDescent="0.2">
      <c r="A28" s="49" t="s">
        <v>98</v>
      </c>
      <c r="B28" s="53"/>
      <c r="C28" s="53"/>
      <c r="D28" s="53"/>
      <c r="E28" s="29">
        <f>E30+E29</f>
        <v>4854</v>
      </c>
    </row>
    <row r="29" spans="1:7" s="60" customFormat="1" x14ac:dyDescent="0.2">
      <c r="A29" s="56" t="s">
        <v>33</v>
      </c>
      <c r="B29" s="57"/>
      <c r="C29" s="57"/>
      <c r="D29" s="57"/>
      <c r="E29" s="58">
        <v>486</v>
      </c>
      <c r="F29" s="59"/>
    </row>
    <row r="30" spans="1:7" s="48" customFormat="1" x14ac:dyDescent="0.2">
      <c r="A30" s="49" t="s">
        <v>34</v>
      </c>
      <c r="B30" s="54"/>
      <c r="C30" s="54"/>
      <c r="D30" s="54"/>
      <c r="E30" s="44">
        <v>4368</v>
      </c>
      <c r="F30" s="55"/>
    </row>
    <row r="31" spans="1:7" ht="6" customHeight="1" x14ac:dyDescent="0.2">
      <c r="A31" s="34"/>
      <c r="B31" s="53"/>
      <c r="C31" s="53"/>
      <c r="D31" s="53"/>
    </row>
    <row r="32" spans="1:7" ht="15.75" customHeight="1" x14ac:dyDescent="0.2">
      <c r="A32" s="230" t="s">
        <v>40</v>
      </c>
      <c r="B32" s="230"/>
      <c r="C32" s="53"/>
      <c r="D32" s="29">
        <f>D35+D34+D33</f>
        <v>3100</v>
      </c>
      <c r="E32" s="29">
        <f>E35+E34+E33</f>
        <v>1240</v>
      </c>
    </row>
    <row r="33" spans="1:12" x14ac:dyDescent="0.2">
      <c r="A33" s="34" t="s">
        <v>41</v>
      </c>
      <c r="B33" s="53"/>
      <c r="C33" s="53"/>
      <c r="D33" s="29">
        <v>55</v>
      </c>
      <c r="E33" s="29">
        <v>22</v>
      </c>
    </row>
    <row r="34" spans="1:12" x14ac:dyDescent="0.2">
      <c r="A34" s="34" t="s">
        <v>42</v>
      </c>
      <c r="B34" s="53"/>
      <c r="C34" s="53"/>
      <c r="D34" s="29">
        <v>82</v>
      </c>
      <c r="E34" s="29">
        <v>33</v>
      </c>
    </row>
    <row r="35" spans="1:12" s="63" customFormat="1" ht="13.5" x14ac:dyDescent="0.25">
      <c r="A35" s="49" t="s">
        <v>34</v>
      </c>
      <c r="B35" s="61"/>
      <c r="C35" s="61"/>
      <c r="D35" s="47">
        <v>2963</v>
      </c>
      <c r="E35" s="47">
        <v>1185</v>
      </c>
      <c r="F35" s="62"/>
    </row>
    <row r="36" spans="1:12" ht="6.75" customHeight="1" x14ac:dyDescent="0.2">
      <c r="A36" s="34"/>
      <c r="B36" s="33"/>
      <c r="C36" s="33"/>
      <c r="D36" s="33"/>
    </row>
    <row r="37" spans="1:12" ht="13.5" x14ac:dyDescent="0.25">
      <c r="A37" s="213" t="s">
        <v>36</v>
      </c>
      <c r="B37" s="214"/>
      <c r="C37" s="33"/>
      <c r="D37" s="33" t="s">
        <v>43</v>
      </c>
      <c r="E37" s="47">
        <f>E21+E25+E29+E33+E34</f>
        <v>541</v>
      </c>
      <c r="L37" s="64"/>
    </row>
    <row r="38" spans="1:12" x14ac:dyDescent="0.2">
      <c r="A38" s="34"/>
      <c r="B38" s="33"/>
      <c r="C38" s="33"/>
      <c r="D38" s="33"/>
    </row>
    <row r="39" spans="1:12" ht="13.5" x14ac:dyDescent="0.25">
      <c r="A39" s="225" t="s">
        <v>44</v>
      </c>
      <c r="B39" s="218"/>
      <c r="C39" s="218"/>
      <c r="D39" s="218"/>
      <c r="E39" s="218"/>
      <c r="F39" s="218"/>
      <c r="G39" s="218"/>
    </row>
    <row r="40" spans="1:12" ht="27" customHeight="1" x14ac:dyDescent="0.2">
      <c r="A40" s="217" t="s">
        <v>285</v>
      </c>
      <c r="B40" s="218"/>
      <c r="C40" s="218"/>
      <c r="D40" s="218"/>
    </row>
    <row r="41" spans="1:12" ht="6" customHeight="1" x14ac:dyDescent="0.2">
      <c r="A41" s="34"/>
      <c r="B41" s="33"/>
      <c r="C41" s="33"/>
      <c r="D41" s="33"/>
    </row>
    <row r="42" spans="1:12" ht="13.5" x14ac:dyDescent="0.25">
      <c r="A42" s="213" t="s">
        <v>36</v>
      </c>
      <c r="B42" s="214"/>
      <c r="C42" s="33"/>
      <c r="D42" s="33"/>
      <c r="E42" s="47">
        <f>E40</f>
        <v>0</v>
      </c>
    </row>
    <row r="43" spans="1:12" x14ac:dyDescent="0.2">
      <c r="A43" s="34"/>
      <c r="B43" s="33"/>
      <c r="C43" s="33"/>
      <c r="D43" s="33"/>
    </row>
    <row r="44" spans="1:12" ht="13.5" x14ac:dyDescent="0.25">
      <c r="A44" s="213" t="s">
        <v>45</v>
      </c>
      <c r="B44" s="214"/>
      <c r="C44" s="214"/>
      <c r="D44" s="214"/>
      <c r="E44" s="214"/>
      <c r="F44" s="214"/>
      <c r="G44" s="214"/>
    </row>
    <row r="45" spans="1:12" x14ac:dyDescent="0.2">
      <c r="A45" s="217"/>
      <c r="B45" s="218"/>
      <c r="C45" s="218"/>
      <c r="D45" s="33"/>
    </row>
    <row r="46" spans="1:12" x14ac:dyDescent="0.2">
      <c r="A46" s="219" t="s">
        <v>285</v>
      </c>
      <c r="B46" s="218"/>
      <c r="C46" s="218"/>
      <c r="D46" s="218"/>
      <c r="E46" s="218"/>
      <c r="F46" s="218"/>
      <c r="G46" s="218"/>
    </row>
    <row r="47" spans="1:12" x14ac:dyDescent="0.2">
      <c r="A47" s="173"/>
      <c r="B47" s="172"/>
      <c r="C47" s="172"/>
      <c r="D47" s="172"/>
      <c r="E47" s="172"/>
      <c r="F47" s="172"/>
      <c r="G47" s="172"/>
    </row>
    <row r="48" spans="1:12" s="63" customFormat="1" ht="13.5" x14ac:dyDescent="0.25">
      <c r="A48" s="49" t="s">
        <v>34</v>
      </c>
      <c r="B48" s="61"/>
      <c r="C48" s="61"/>
      <c r="D48" s="61"/>
      <c r="E48" s="44"/>
      <c r="F48" s="62"/>
    </row>
    <row r="49" spans="1:6" ht="6.75" customHeight="1" x14ac:dyDescent="0.2">
      <c r="A49" s="34"/>
      <c r="B49" s="33"/>
      <c r="C49" s="33"/>
      <c r="D49" s="33"/>
    </row>
    <row r="50" spans="1:6" ht="13.5" x14ac:dyDescent="0.25">
      <c r="A50" s="213" t="s">
        <v>36</v>
      </c>
      <c r="B50" s="214"/>
      <c r="C50" s="33"/>
      <c r="D50" s="33"/>
      <c r="E50" s="47">
        <f>E46</f>
        <v>0</v>
      </c>
    </row>
    <row r="51" spans="1:6" ht="13.5" x14ac:dyDescent="0.25">
      <c r="A51" s="37"/>
      <c r="B51" s="38"/>
      <c r="C51" s="33"/>
      <c r="D51" s="33"/>
      <c r="E51" s="47"/>
    </row>
    <row r="52" spans="1:6" s="48" customFormat="1" x14ac:dyDescent="0.2">
      <c r="A52" s="215" t="s">
        <v>46</v>
      </c>
      <c r="B52" s="216"/>
      <c r="C52" s="216"/>
      <c r="D52" s="65"/>
      <c r="E52" s="44">
        <f>E50+E42+E37+E14</f>
        <v>541</v>
      </c>
      <c r="F52" s="55"/>
    </row>
    <row r="53" spans="1:6" x14ac:dyDescent="0.2">
      <c r="A53" s="34"/>
      <c r="B53" s="33"/>
      <c r="C53" s="33"/>
      <c r="D53" s="33"/>
    </row>
  </sheetData>
  <mergeCells count="20">
    <mergeCell ref="A39:G39"/>
    <mergeCell ref="A8:D8"/>
    <mergeCell ref="A14:B14"/>
    <mergeCell ref="A37:B37"/>
    <mergeCell ref="A32:B32"/>
    <mergeCell ref="A19:G19"/>
    <mergeCell ref="A7:G7"/>
    <mergeCell ref="A16:G16"/>
    <mergeCell ref="A17:G17"/>
    <mergeCell ref="A1:D1"/>
    <mergeCell ref="A3:G3"/>
    <mergeCell ref="A4:G4"/>
    <mergeCell ref="B5:D5"/>
    <mergeCell ref="A50:B50"/>
    <mergeCell ref="A52:C52"/>
    <mergeCell ref="A40:D40"/>
    <mergeCell ref="A42:B42"/>
    <mergeCell ref="A46:G46"/>
    <mergeCell ref="A45:C45"/>
    <mergeCell ref="A44:G44"/>
  </mergeCells>
  <phoneticPr fontId="27" type="noConversion"/>
  <pageMargins left="0.78740157480314965" right="0.78740157480314965" top="1.1023622047244095" bottom="1.1811023622047245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sqref="A1:E1"/>
    </sheetView>
  </sheetViews>
  <sheetFormatPr defaultRowHeight="12.75" x14ac:dyDescent="0.2"/>
  <cols>
    <col min="1" max="1" width="37.140625" style="97" customWidth="1"/>
    <col min="2" max="3" width="13.7109375" style="97" customWidth="1"/>
    <col min="4" max="4" width="11.42578125" style="97" customWidth="1"/>
    <col min="5" max="5" width="11.140625" style="97" customWidth="1"/>
    <col min="6" max="7" width="10.85546875" style="97" customWidth="1"/>
    <col min="8" max="8" width="9.5703125" style="97" customWidth="1"/>
    <col min="9" max="16384" width="9.140625" style="97"/>
  </cols>
  <sheetData>
    <row r="1" spans="1:9" ht="15" x14ac:dyDescent="0.25">
      <c r="A1" s="232" t="s">
        <v>333</v>
      </c>
      <c r="B1" s="232"/>
      <c r="C1" s="232"/>
      <c r="D1" s="232"/>
      <c r="E1" s="232"/>
    </row>
    <row r="2" spans="1:9" ht="30.75" customHeight="1" x14ac:dyDescent="0.2">
      <c r="A2" s="231" t="s">
        <v>314</v>
      </c>
      <c r="B2" s="231"/>
      <c r="C2" s="231"/>
      <c r="D2" s="231"/>
      <c r="E2" s="231"/>
      <c r="F2" s="231"/>
      <c r="G2" s="231"/>
      <c r="H2" s="98"/>
      <c r="I2" s="98"/>
    </row>
    <row r="4" spans="1:9" ht="52.5" customHeight="1" x14ac:dyDescent="0.2">
      <c r="B4" s="100" t="s">
        <v>315</v>
      </c>
      <c r="C4" s="100" t="s">
        <v>316</v>
      </c>
      <c r="D4" s="99" t="s">
        <v>317</v>
      </c>
      <c r="E4" s="101" t="s">
        <v>257</v>
      </c>
      <c r="F4" s="101" t="s">
        <v>318</v>
      </c>
      <c r="G4" s="101" t="s">
        <v>97</v>
      </c>
    </row>
    <row r="5" spans="1:9" x14ac:dyDescent="0.2">
      <c r="A5" s="102" t="s">
        <v>63</v>
      </c>
      <c r="B5" s="104"/>
      <c r="C5" s="104"/>
      <c r="D5" s="103"/>
      <c r="E5" s="105"/>
      <c r="F5" s="105"/>
      <c r="G5" s="105"/>
      <c r="H5" s="106"/>
    </row>
    <row r="6" spans="1:9" x14ac:dyDescent="0.2">
      <c r="A6" s="97" t="s">
        <v>64</v>
      </c>
      <c r="B6" s="108">
        <v>7485</v>
      </c>
      <c r="C6" s="108">
        <v>8148</v>
      </c>
      <c r="D6" s="107">
        <v>7485</v>
      </c>
      <c r="E6" s="109">
        <v>8000</v>
      </c>
      <c r="F6" s="109">
        <v>8000</v>
      </c>
      <c r="G6" s="110">
        <f>D6+E6+F6</f>
        <v>23485</v>
      </c>
    </row>
    <row r="7" spans="1:9" x14ac:dyDescent="0.2">
      <c r="A7" s="111" t="s">
        <v>323</v>
      </c>
      <c r="B7" s="108">
        <v>19229</v>
      </c>
      <c r="C7" s="108">
        <v>22344</v>
      </c>
      <c r="D7" s="107">
        <v>19229</v>
      </c>
      <c r="E7" s="109">
        <v>0</v>
      </c>
      <c r="F7" s="109">
        <v>0</v>
      </c>
      <c r="G7" s="110">
        <f t="shared" ref="G7:G12" si="0">D7+E7+F7</f>
        <v>19229</v>
      </c>
    </row>
    <row r="8" spans="1:9" x14ac:dyDescent="0.2">
      <c r="A8" s="97" t="s">
        <v>319</v>
      </c>
      <c r="B8" s="108">
        <v>0</v>
      </c>
      <c r="C8" s="108"/>
      <c r="D8" s="107">
        <v>480</v>
      </c>
      <c r="E8" s="109">
        <v>0</v>
      </c>
      <c r="F8" s="109">
        <v>0</v>
      </c>
      <c r="G8" s="110">
        <f t="shared" si="0"/>
        <v>480</v>
      </c>
    </row>
    <row r="9" spans="1:9" x14ac:dyDescent="0.2">
      <c r="A9" s="111" t="s">
        <v>320</v>
      </c>
      <c r="B9" s="108">
        <v>302</v>
      </c>
      <c r="C9" s="108">
        <v>0</v>
      </c>
      <c r="D9" s="107">
        <v>302</v>
      </c>
      <c r="E9" s="109">
        <v>0</v>
      </c>
      <c r="F9" s="109">
        <v>0</v>
      </c>
      <c r="G9" s="110">
        <f t="shared" si="0"/>
        <v>302</v>
      </c>
    </row>
    <row r="10" spans="1:9" x14ac:dyDescent="0.2">
      <c r="A10" s="97" t="s">
        <v>321</v>
      </c>
      <c r="B10" s="108">
        <v>40</v>
      </c>
      <c r="C10" s="108">
        <v>60</v>
      </c>
      <c r="D10" s="107">
        <v>40</v>
      </c>
      <c r="E10" s="109">
        <v>60</v>
      </c>
      <c r="F10" s="109">
        <v>60</v>
      </c>
      <c r="G10" s="110">
        <f t="shared" si="0"/>
        <v>160</v>
      </c>
    </row>
    <row r="11" spans="1:9" ht="27" customHeight="1" x14ac:dyDescent="0.2">
      <c r="A11" s="111" t="s">
        <v>322</v>
      </c>
      <c r="B11" s="108"/>
      <c r="C11" s="108"/>
      <c r="D11" s="107"/>
      <c r="E11" s="109"/>
      <c r="F11" s="109"/>
      <c r="G11" s="110">
        <f t="shared" si="0"/>
        <v>0</v>
      </c>
    </row>
    <row r="12" spans="1:9" s="102" customFormat="1" x14ac:dyDescent="0.2">
      <c r="A12" s="102" t="s">
        <v>27</v>
      </c>
      <c r="B12" s="113">
        <f>SUM(B6:B11)</f>
        <v>27056</v>
      </c>
      <c r="C12" s="113">
        <f>SUM(C6:C11)</f>
        <v>30552</v>
      </c>
      <c r="D12" s="112">
        <f>SUM(D6:D11)</f>
        <v>27536</v>
      </c>
      <c r="E12" s="110">
        <f>SUM(E6:E11)</f>
        <v>8060</v>
      </c>
      <c r="F12" s="110">
        <f>SUM(F6:F11)</f>
        <v>8060</v>
      </c>
      <c r="G12" s="110">
        <f t="shared" si="0"/>
        <v>43656</v>
      </c>
    </row>
    <row r="13" spans="1:9" x14ac:dyDescent="0.2">
      <c r="B13" s="108"/>
      <c r="C13" s="108"/>
      <c r="D13" s="107"/>
      <c r="E13" s="109"/>
      <c r="F13" s="109"/>
      <c r="G13" s="110"/>
    </row>
    <row r="14" spans="1:9" s="102" customFormat="1" x14ac:dyDescent="0.2">
      <c r="A14" s="102" t="s">
        <v>65</v>
      </c>
      <c r="B14" s="113">
        <f t="shared" ref="B14:G14" si="1">B12*0.5</f>
        <v>13528</v>
      </c>
      <c r="C14" s="113">
        <f t="shared" si="1"/>
        <v>15276</v>
      </c>
      <c r="D14" s="112">
        <f t="shared" si="1"/>
        <v>13768</v>
      </c>
      <c r="E14" s="110">
        <f t="shared" si="1"/>
        <v>4030</v>
      </c>
      <c r="F14" s="110">
        <f t="shared" si="1"/>
        <v>4030</v>
      </c>
      <c r="G14" s="110">
        <f t="shared" si="1"/>
        <v>21828</v>
      </c>
    </row>
    <row r="15" spans="1:9" x14ac:dyDescent="0.2">
      <c r="B15" s="108"/>
      <c r="C15" s="108"/>
      <c r="D15" s="107"/>
      <c r="E15" s="109"/>
      <c r="F15" s="109"/>
      <c r="G15" s="110"/>
    </row>
    <row r="16" spans="1:9" x14ac:dyDescent="0.2">
      <c r="A16" s="102" t="s">
        <v>66</v>
      </c>
      <c r="B16" s="108"/>
      <c r="C16" s="108"/>
      <c r="D16" s="107"/>
      <c r="E16" s="109"/>
      <c r="F16" s="109"/>
      <c r="G16" s="110"/>
    </row>
    <row r="17" spans="1:7" x14ac:dyDescent="0.2">
      <c r="A17" s="97" t="s">
        <v>67</v>
      </c>
      <c r="B17" s="108"/>
      <c r="C17" s="108">
        <v>0</v>
      </c>
      <c r="D17" s="107"/>
      <c r="E17" s="109"/>
      <c r="F17" s="109"/>
      <c r="G17" s="110">
        <f t="shared" ref="G17:G22" si="2">D17+E17+F17</f>
        <v>0</v>
      </c>
    </row>
    <row r="18" spans="1:7" x14ac:dyDescent="0.2">
      <c r="A18" s="97" t="s">
        <v>68</v>
      </c>
      <c r="B18" s="108"/>
      <c r="C18" s="108">
        <v>0</v>
      </c>
      <c r="D18" s="107"/>
      <c r="E18" s="109"/>
      <c r="F18" s="109"/>
      <c r="G18" s="110">
        <f t="shared" si="2"/>
        <v>0</v>
      </c>
    </row>
    <row r="19" spans="1:7" x14ac:dyDescent="0.2">
      <c r="A19" s="97" t="s">
        <v>96</v>
      </c>
      <c r="B19" s="108"/>
      <c r="C19" s="108">
        <v>0</v>
      </c>
      <c r="D19" s="107"/>
      <c r="E19" s="109"/>
      <c r="F19" s="109"/>
      <c r="G19" s="110">
        <f t="shared" si="2"/>
        <v>0</v>
      </c>
    </row>
    <row r="20" spans="1:7" x14ac:dyDescent="0.2">
      <c r="B20" s="108"/>
      <c r="C20" s="108"/>
      <c r="D20" s="107"/>
      <c r="E20" s="109"/>
      <c r="F20" s="109"/>
      <c r="G20" s="110">
        <f t="shared" si="2"/>
        <v>0</v>
      </c>
    </row>
    <row r="21" spans="1:7" x14ac:dyDescent="0.2">
      <c r="B21" s="108"/>
      <c r="C21" s="108"/>
      <c r="D21" s="107"/>
      <c r="E21" s="109"/>
      <c r="F21" s="109"/>
      <c r="G21" s="110">
        <f t="shared" si="2"/>
        <v>0</v>
      </c>
    </row>
    <row r="22" spans="1:7" s="102" customFormat="1" ht="25.5" x14ac:dyDescent="0.2">
      <c r="A22" s="114" t="s">
        <v>69</v>
      </c>
      <c r="B22" s="113">
        <f>SUM(B17:B21)</f>
        <v>0</v>
      </c>
      <c r="C22" s="113">
        <f>SUM(C17:C21)</f>
        <v>0</v>
      </c>
      <c r="D22" s="112">
        <f>SUM(D17:D21)</f>
        <v>0</v>
      </c>
      <c r="E22" s="110">
        <f>SUM(E17:E21)</f>
        <v>0</v>
      </c>
      <c r="F22" s="110">
        <f>SUM(F17:F21)</f>
        <v>0</v>
      </c>
      <c r="G22" s="110">
        <f t="shared" si="2"/>
        <v>0</v>
      </c>
    </row>
    <row r="23" spans="1:7" x14ac:dyDescent="0.2">
      <c r="B23" s="115"/>
      <c r="C23" s="115"/>
      <c r="D23" s="115"/>
      <c r="E23" s="115"/>
      <c r="F23" s="115"/>
      <c r="G23" s="116"/>
    </row>
  </sheetData>
  <mergeCells count="2">
    <mergeCell ref="A2:G2"/>
    <mergeCell ref="A1:E1"/>
  </mergeCells>
  <phoneticPr fontId="1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selection activeCell="A2" sqref="A2"/>
    </sheetView>
  </sheetViews>
  <sheetFormatPr defaultRowHeight="15" x14ac:dyDescent="0.25"/>
  <cols>
    <col min="1" max="1" width="67.28515625" style="67" customWidth="1"/>
    <col min="2" max="2" width="13" style="68" customWidth="1"/>
    <col min="3" max="3" width="15.28515625" style="68" customWidth="1"/>
    <col min="4" max="6" width="13" style="68" customWidth="1"/>
    <col min="7" max="16384" width="9.140625" style="67"/>
  </cols>
  <sheetData>
    <row r="1" spans="1:8" ht="15" customHeight="1" x14ac:dyDescent="0.25">
      <c r="A1" s="238"/>
      <c r="B1" s="238"/>
      <c r="C1" s="238"/>
      <c r="D1" s="238"/>
      <c r="E1" s="238"/>
      <c r="F1" s="238"/>
      <c r="G1" s="238"/>
      <c r="H1" s="238"/>
    </row>
    <row r="2" spans="1:8" x14ac:dyDescent="0.25">
      <c r="A2" s="123" t="s">
        <v>334</v>
      </c>
    </row>
    <row r="3" spans="1:8" ht="15" customHeight="1" x14ac:dyDescent="0.35">
      <c r="A3" s="245"/>
      <c r="B3" s="247"/>
      <c r="C3" s="247"/>
      <c r="D3" s="247"/>
      <c r="E3" s="247"/>
      <c r="F3" s="247"/>
      <c r="G3" s="247"/>
      <c r="H3" s="247"/>
    </row>
    <row r="4" spans="1:8" ht="24" customHeight="1" x14ac:dyDescent="0.35">
      <c r="A4" s="245" t="s">
        <v>286</v>
      </c>
      <c r="B4" s="246"/>
      <c r="C4" s="246"/>
      <c r="D4" s="246"/>
      <c r="E4" s="246"/>
      <c r="F4" s="69"/>
    </row>
    <row r="5" spans="1:8" ht="15.75" x14ac:dyDescent="0.25">
      <c r="A5" s="70"/>
    </row>
    <row r="7" spans="1:8" ht="15.75" thickBot="1" x14ac:dyDescent="0.3">
      <c r="A7" s="71"/>
    </row>
    <row r="8" spans="1:8" ht="40.5" customHeight="1" x14ac:dyDescent="0.25">
      <c r="A8" s="236" t="s">
        <v>47</v>
      </c>
      <c r="B8" s="239" t="s">
        <v>253</v>
      </c>
      <c r="C8" s="243" t="s">
        <v>48</v>
      </c>
      <c r="D8" s="243" t="s">
        <v>49</v>
      </c>
      <c r="E8" s="243" t="s">
        <v>50</v>
      </c>
      <c r="F8" s="241" t="s">
        <v>51</v>
      </c>
      <c r="G8" s="72"/>
    </row>
    <row r="9" spans="1:8" ht="40.5" customHeight="1" x14ac:dyDescent="0.25">
      <c r="A9" s="237"/>
      <c r="B9" s="240"/>
      <c r="C9" s="244"/>
      <c r="D9" s="244"/>
      <c r="E9" s="244"/>
      <c r="F9" s="242"/>
      <c r="G9" s="72"/>
    </row>
    <row r="10" spans="1:8" x14ac:dyDescent="0.25">
      <c r="A10" s="233" t="s">
        <v>0</v>
      </c>
      <c r="B10" s="234"/>
      <c r="C10" s="234"/>
      <c r="D10" s="234"/>
      <c r="E10" s="234"/>
      <c r="F10" s="235"/>
    </row>
    <row r="11" spans="1:8" x14ac:dyDescent="0.25">
      <c r="A11" s="73" t="s">
        <v>231</v>
      </c>
      <c r="B11" s="74">
        <v>3611270</v>
      </c>
      <c r="C11" s="75"/>
      <c r="D11" s="75">
        <v>3611270</v>
      </c>
      <c r="E11" s="75"/>
      <c r="F11" s="76">
        <f t="shared" ref="F11:F18" si="0">SUM(C11:E11)</f>
        <v>3611270</v>
      </c>
    </row>
    <row r="12" spans="1:8" x14ac:dyDescent="0.25">
      <c r="A12" s="77" t="s">
        <v>205</v>
      </c>
      <c r="B12" s="74">
        <v>726820</v>
      </c>
      <c r="C12" s="75"/>
      <c r="D12" s="75">
        <v>726820</v>
      </c>
      <c r="E12" s="75"/>
      <c r="F12" s="76">
        <f t="shared" si="0"/>
        <v>726820</v>
      </c>
    </row>
    <row r="13" spans="1:8" x14ac:dyDescent="0.25">
      <c r="A13" s="77" t="s">
        <v>203</v>
      </c>
      <c r="B13" s="74"/>
      <c r="C13" s="75"/>
      <c r="D13" s="75"/>
      <c r="E13" s="75"/>
      <c r="F13" s="76">
        <f t="shared" si="0"/>
        <v>0</v>
      </c>
    </row>
    <row r="14" spans="1:8" x14ac:dyDescent="0.25">
      <c r="A14" s="73" t="s">
        <v>232</v>
      </c>
      <c r="B14" s="74"/>
      <c r="C14" s="75"/>
      <c r="D14" s="75"/>
      <c r="E14" s="75"/>
      <c r="F14" s="76">
        <f>SUM(C14:E14)</f>
        <v>0</v>
      </c>
    </row>
    <row r="15" spans="1:8" x14ac:dyDescent="0.25">
      <c r="A15" s="77" t="s">
        <v>205</v>
      </c>
      <c r="B15" s="74"/>
      <c r="C15" s="75"/>
      <c r="D15" s="75"/>
      <c r="E15" s="75"/>
      <c r="F15" s="76">
        <f t="shared" si="0"/>
        <v>0</v>
      </c>
    </row>
    <row r="16" spans="1:8" x14ac:dyDescent="0.25">
      <c r="A16" s="77" t="s">
        <v>203</v>
      </c>
      <c r="B16" s="74"/>
      <c r="C16" s="75"/>
      <c r="D16" s="75"/>
      <c r="E16" s="75"/>
      <c r="F16" s="76">
        <f t="shared" si="0"/>
        <v>0</v>
      </c>
    </row>
    <row r="17" spans="1:6" x14ac:dyDescent="0.25">
      <c r="A17" s="73" t="s">
        <v>233</v>
      </c>
      <c r="B17" s="74"/>
      <c r="C17" s="75"/>
      <c r="D17" s="75"/>
      <c r="E17" s="75"/>
      <c r="F17" s="76">
        <f t="shared" si="0"/>
        <v>0</v>
      </c>
    </row>
    <row r="18" spans="1:6" x14ac:dyDescent="0.25">
      <c r="A18" s="77" t="s">
        <v>52</v>
      </c>
      <c r="B18" s="74">
        <v>-2873315</v>
      </c>
      <c r="C18" s="75"/>
      <c r="D18" s="75">
        <v>-2873315</v>
      </c>
      <c r="E18" s="75"/>
      <c r="F18" s="76">
        <f t="shared" si="0"/>
        <v>-2873315</v>
      </c>
    </row>
    <row r="19" spans="1:6" x14ac:dyDescent="0.25">
      <c r="A19" s="78" t="s">
        <v>53</v>
      </c>
      <c r="B19" s="79">
        <f>B11+B14+B17+B18</f>
        <v>737955</v>
      </c>
      <c r="C19" s="79">
        <f>C11+C14+C17+C18</f>
        <v>0</v>
      </c>
      <c r="D19" s="79">
        <f>D11+D14+D17+D18</f>
        <v>737955</v>
      </c>
      <c r="E19" s="79">
        <f>E11+E14+E17+E18</f>
        <v>0</v>
      </c>
      <c r="F19" s="79">
        <f>F11+F14+F17+F18</f>
        <v>737955</v>
      </c>
    </row>
    <row r="20" spans="1:6" x14ac:dyDescent="0.25">
      <c r="A20" s="73" t="s">
        <v>234</v>
      </c>
      <c r="B20" s="74">
        <v>357883133</v>
      </c>
      <c r="C20" s="75">
        <v>155954987</v>
      </c>
      <c r="D20" s="75">
        <v>155234991</v>
      </c>
      <c r="E20" s="75">
        <v>46693155</v>
      </c>
      <c r="F20" s="76">
        <f t="shared" ref="F20:F32" si="1">SUM(C20:E20)</f>
        <v>357883133</v>
      </c>
    </row>
    <row r="21" spans="1:6" x14ac:dyDescent="0.25">
      <c r="A21" s="77" t="s">
        <v>205</v>
      </c>
      <c r="B21" s="74"/>
      <c r="C21" s="75"/>
      <c r="D21" s="75"/>
      <c r="E21" s="75"/>
      <c r="F21" s="76">
        <f t="shared" si="1"/>
        <v>0</v>
      </c>
    </row>
    <row r="22" spans="1:6" x14ac:dyDescent="0.25">
      <c r="A22" s="77" t="s">
        <v>203</v>
      </c>
      <c r="B22" s="74"/>
      <c r="C22" s="75"/>
      <c r="D22" s="75"/>
      <c r="E22" s="75"/>
      <c r="F22" s="76">
        <f t="shared" si="1"/>
        <v>0</v>
      </c>
    </row>
    <row r="23" spans="1:6" x14ac:dyDescent="0.25">
      <c r="A23" s="77" t="s">
        <v>54</v>
      </c>
      <c r="B23" s="74">
        <v>-89192675</v>
      </c>
      <c r="C23" s="75">
        <v>-40175976</v>
      </c>
      <c r="D23" s="75">
        <v>-39886454</v>
      </c>
      <c r="E23" s="75">
        <v>-9130245</v>
      </c>
      <c r="F23" s="76">
        <f t="shared" si="1"/>
        <v>-89192675</v>
      </c>
    </row>
    <row r="24" spans="1:6" x14ac:dyDescent="0.25">
      <c r="A24" s="73" t="s">
        <v>235</v>
      </c>
      <c r="B24" s="74">
        <v>7617190</v>
      </c>
      <c r="C24" s="75"/>
      <c r="D24" s="75">
        <f>168260+19606+750000+1817461+139536+283439+995000</f>
        <v>4173302</v>
      </c>
      <c r="E24" s="75">
        <f>305000+2412500+560421+165967</f>
        <v>3443888</v>
      </c>
      <c r="F24" s="76">
        <f t="shared" si="1"/>
        <v>7617190</v>
      </c>
    </row>
    <row r="25" spans="1:6" x14ac:dyDescent="0.25">
      <c r="A25" s="77" t="s">
        <v>205</v>
      </c>
      <c r="B25" s="74">
        <v>933493</v>
      </c>
      <c r="C25" s="75"/>
      <c r="D25" s="75"/>
      <c r="E25" s="75">
        <v>933493</v>
      </c>
      <c r="F25" s="76">
        <f t="shared" si="1"/>
        <v>933493</v>
      </c>
    </row>
    <row r="26" spans="1:6" x14ac:dyDescent="0.25">
      <c r="A26" s="77" t="s">
        <v>203</v>
      </c>
      <c r="B26" s="74"/>
      <c r="C26" s="75"/>
      <c r="D26" s="75">
        <f>19606+1817461</f>
        <v>1837067</v>
      </c>
      <c r="E26" s="75"/>
      <c r="F26" s="76">
        <f t="shared" si="1"/>
        <v>1837067</v>
      </c>
    </row>
    <row r="27" spans="1:6" x14ac:dyDescent="0.25">
      <c r="A27" s="77" t="s">
        <v>55</v>
      </c>
      <c r="B27" s="74">
        <v>-5833563</v>
      </c>
      <c r="C27" s="75"/>
      <c r="D27" s="75">
        <f>-168260-19606-679911-1817461-139536-283439-995000</f>
        <v>-4103213</v>
      </c>
      <c r="E27" s="75">
        <f>-100466-903516-560421-165967</f>
        <v>-1730370</v>
      </c>
      <c r="F27" s="76">
        <f t="shared" si="1"/>
        <v>-5833583</v>
      </c>
    </row>
    <row r="28" spans="1:6" x14ac:dyDescent="0.25">
      <c r="A28" s="73" t="s">
        <v>236</v>
      </c>
      <c r="B28" s="74"/>
      <c r="C28" s="75"/>
      <c r="D28" s="75"/>
      <c r="E28" s="75"/>
      <c r="F28" s="76">
        <f t="shared" si="1"/>
        <v>0</v>
      </c>
    </row>
    <row r="29" spans="1:6" x14ac:dyDescent="0.25">
      <c r="A29" s="77" t="s">
        <v>205</v>
      </c>
      <c r="B29" s="74"/>
      <c r="C29" s="75"/>
      <c r="D29" s="75"/>
      <c r="E29" s="75"/>
      <c r="F29" s="76">
        <f t="shared" si="1"/>
        <v>0</v>
      </c>
    </row>
    <row r="30" spans="1:6" x14ac:dyDescent="0.25">
      <c r="A30" s="77" t="s">
        <v>203</v>
      </c>
      <c r="B30" s="74"/>
      <c r="C30" s="75"/>
      <c r="D30" s="75"/>
      <c r="E30" s="75"/>
      <c r="F30" s="76">
        <f t="shared" si="1"/>
        <v>0</v>
      </c>
    </row>
    <row r="31" spans="1:6" x14ac:dyDescent="0.25">
      <c r="A31" s="73" t="s">
        <v>237</v>
      </c>
      <c r="B31" s="74"/>
      <c r="C31" s="81"/>
      <c r="D31" s="81"/>
      <c r="E31" s="81"/>
      <c r="F31" s="76">
        <f t="shared" si="1"/>
        <v>0</v>
      </c>
    </row>
    <row r="32" spans="1:6" x14ac:dyDescent="0.25">
      <c r="A32" s="73" t="s">
        <v>206</v>
      </c>
      <c r="B32" s="74"/>
      <c r="C32" s="75"/>
      <c r="D32" s="75"/>
      <c r="E32" s="75"/>
      <c r="F32" s="76">
        <f t="shared" si="1"/>
        <v>0</v>
      </c>
    </row>
    <row r="33" spans="1:6" x14ac:dyDescent="0.25">
      <c r="A33" s="78" t="s">
        <v>56</v>
      </c>
      <c r="B33" s="79">
        <f>B20+B24+B28+B32+B23+B27</f>
        <v>270474085</v>
      </c>
      <c r="C33" s="79">
        <f>C20+C24+C28+C32+C23+C27</f>
        <v>115779011</v>
      </c>
      <c r="D33" s="79">
        <f>D20+D24+D28+D32+D23+D27</f>
        <v>115418626</v>
      </c>
      <c r="E33" s="79">
        <f>E20+E24+E28+E32+E23+E27</f>
        <v>39276428</v>
      </c>
      <c r="F33" s="79">
        <f>F20+F24+F28+F32+F23+F27</f>
        <v>270474065</v>
      </c>
    </row>
    <row r="34" spans="1:6" x14ac:dyDescent="0.25">
      <c r="A34" s="73" t="s">
        <v>207</v>
      </c>
      <c r="B34" s="74">
        <f>3567000+4000000</f>
        <v>7567000</v>
      </c>
      <c r="C34" s="75"/>
      <c r="D34" s="75"/>
      <c r="E34" s="75">
        <f>3567000+4000000</f>
        <v>7567000</v>
      </c>
      <c r="F34" s="76">
        <f>SUM(C34:E34)</f>
        <v>7567000</v>
      </c>
    </row>
    <row r="35" spans="1:6" x14ac:dyDescent="0.25">
      <c r="A35" s="73" t="s">
        <v>57</v>
      </c>
      <c r="B35" s="74"/>
      <c r="C35" s="75"/>
      <c r="D35" s="75"/>
      <c r="E35" s="75"/>
      <c r="F35" s="76">
        <f>SUM(C35:E35)</f>
        <v>0</v>
      </c>
    </row>
    <row r="36" spans="1:6" x14ac:dyDescent="0.25">
      <c r="A36" s="73" t="s">
        <v>208</v>
      </c>
      <c r="B36" s="74"/>
      <c r="C36" s="75"/>
      <c r="D36" s="75"/>
      <c r="E36" s="75"/>
      <c r="F36" s="76">
        <f>SUM(C36:E36)</f>
        <v>0</v>
      </c>
    </row>
    <row r="37" spans="1:6" x14ac:dyDescent="0.25">
      <c r="A37" s="73" t="s">
        <v>209</v>
      </c>
      <c r="B37" s="74"/>
      <c r="C37" s="75"/>
      <c r="D37" s="75"/>
      <c r="E37" s="75"/>
      <c r="F37" s="76">
        <f>SUM(C37:E37)</f>
        <v>0</v>
      </c>
    </row>
    <row r="38" spans="1:6" x14ac:dyDescent="0.25">
      <c r="A38" s="78" t="s">
        <v>58</v>
      </c>
      <c r="B38" s="79">
        <f>B34+B36+B37+B35</f>
        <v>7567000</v>
      </c>
      <c r="C38" s="79">
        <f>C34+C36+C37+C35</f>
        <v>0</v>
      </c>
      <c r="D38" s="79">
        <f>D34+D36+D37+D35</f>
        <v>0</v>
      </c>
      <c r="E38" s="79">
        <f>E34+E36+E37+E35</f>
        <v>7567000</v>
      </c>
      <c r="F38" s="79">
        <f>F34+F36+F37+F35</f>
        <v>7567000</v>
      </c>
    </row>
    <row r="39" spans="1:6" x14ac:dyDescent="0.25">
      <c r="A39" s="77" t="s">
        <v>126</v>
      </c>
      <c r="B39" s="82"/>
      <c r="C39" s="75">
        <v>0</v>
      </c>
      <c r="D39" s="83"/>
      <c r="E39" s="83"/>
      <c r="F39" s="84">
        <f>SUM(C39:E39)</f>
        <v>0</v>
      </c>
    </row>
    <row r="40" spans="1:6" x14ac:dyDescent="0.25">
      <c r="A40" s="77" t="s">
        <v>210</v>
      </c>
      <c r="B40" s="82"/>
      <c r="C40" s="75">
        <v>0</v>
      </c>
      <c r="D40" s="75"/>
      <c r="E40" s="75"/>
      <c r="F40" s="76">
        <f>SUM(C40:E40)</f>
        <v>0</v>
      </c>
    </row>
    <row r="41" spans="1:6" x14ac:dyDescent="0.25">
      <c r="A41" s="78" t="s">
        <v>211</v>
      </c>
      <c r="B41" s="79">
        <f>B39+B40</f>
        <v>0</v>
      </c>
      <c r="C41" s="79">
        <f>C39+C40</f>
        <v>0</v>
      </c>
      <c r="D41" s="79">
        <f>D39+D40</f>
        <v>0</v>
      </c>
      <c r="E41" s="79">
        <f>E39+E40</f>
        <v>0</v>
      </c>
      <c r="F41" s="80">
        <f>F39+F40</f>
        <v>0</v>
      </c>
    </row>
    <row r="42" spans="1:6" x14ac:dyDescent="0.25">
      <c r="A42" s="85" t="s">
        <v>212</v>
      </c>
      <c r="B42" s="86">
        <f>B19+B33+B38+B41</f>
        <v>278779040</v>
      </c>
      <c r="C42" s="86">
        <f>C19+C33+C38+C41</f>
        <v>115779011</v>
      </c>
      <c r="D42" s="86">
        <f>D19+D33+D38+D41</f>
        <v>116156581</v>
      </c>
      <c r="E42" s="86">
        <f>E19+E33+E38+E41</f>
        <v>46843428</v>
      </c>
      <c r="F42" s="86">
        <f>F19+F33+F38+F41</f>
        <v>278779020</v>
      </c>
    </row>
    <row r="43" spans="1:6" x14ac:dyDescent="0.25">
      <c r="A43" s="78" t="s">
        <v>59</v>
      </c>
      <c r="B43" s="79"/>
      <c r="C43" s="87"/>
      <c r="D43" s="87"/>
      <c r="E43" s="87"/>
      <c r="F43" s="88">
        <f>SUM(C43:E43)</f>
        <v>0</v>
      </c>
    </row>
    <row r="44" spans="1:6" x14ac:dyDescent="0.25">
      <c r="A44" s="78" t="s">
        <v>213</v>
      </c>
      <c r="B44" s="79"/>
      <c r="C44" s="87"/>
      <c r="D44" s="87"/>
      <c r="E44" s="87"/>
      <c r="F44" s="88">
        <f>SUM(C44:E44)</f>
        <v>0</v>
      </c>
    </row>
    <row r="45" spans="1:6" x14ac:dyDescent="0.25">
      <c r="A45" s="85" t="s">
        <v>219</v>
      </c>
      <c r="B45" s="86">
        <f>SUM(B43:B44)</f>
        <v>0</v>
      </c>
      <c r="C45" s="86">
        <f>SUM(C43:C44)</f>
        <v>0</v>
      </c>
      <c r="D45" s="86">
        <f>SUM(D43:D44)</f>
        <v>0</v>
      </c>
      <c r="E45" s="86">
        <f>SUM(E43:E44)</f>
        <v>0</v>
      </c>
      <c r="F45" s="86">
        <f>SUM(F43:F44)</f>
        <v>0</v>
      </c>
    </row>
    <row r="46" spans="1:6" x14ac:dyDescent="0.25">
      <c r="A46" s="73" t="s">
        <v>214</v>
      </c>
      <c r="B46" s="74">
        <v>0</v>
      </c>
      <c r="C46" s="75"/>
      <c r="D46" s="75"/>
      <c r="E46" s="75"/>
      <c r="F46" s="76">
        <f>SUM(C46:E46)</f>
        <v>0</v>
      </c>
    </row>
    <row r="47" spans="1:6" x14ac:dyDescent="0.25">
      <c r="A47" s="73" t="s">
        <v>215</v>
      </c>
      <c r="B47" s="74">
        <v>279675</v>
      </c>
      <c r="C47" s="75"/>
      <c r="D47" s="75"/>
      <c r="E47" s="75"/>
      <c r="F47" s="76">
        <f>SUM(C47:E47)</f>
        <v>0</v>
      </c>
    </row>
    <row r="48" spans="1:6" x14ac:dyDescent="0.25">
      <c r="A48" s="73" t="s">
        <v>216</v>
      </c>
      <c r="B48" s="74">
        <v>22028752</v>
      </c>
      <c r="C48" s="75"/>
      <c r="D48" s="75"/>
      <c r="E48" s="75"/>
      <c r="F48" s="76">
        <f>SUM(C48:E48)</f>
        <v>0</v>
      </c>
    </row>
    <row r="49" spans="1:6" x14ac:dyDescent="0.25">
      <c r="A49" s="73" t="s">
        <v>217</v>
      </c>
      <c r="B49" s="74">
        <v>0</v>
      </c>
      <c r="C49" s="75"/>
      <c r="D49" s="75"/>
      <c r="E49" s="75"/>
      <c r="F49" s="76">
        <f>SUM(C49:E49)</f>
        <v>0</v>
      </c>
    </row>
    <row r="50" spans="1:6" x14ac:dyDescent="0.25">
      <c r="A50" s="73" t="s">
        <v>238</v>
      </c>
      <c r="B50" s="74">
        <v>0</v>
      </c>
      <c r="C50" s="75"/>
      <c r="D50" s="75"/>
      <c r="E50" s="75"/>
      <c r="F50" s="76">
        <f>SUM(C50:E50)</f>
        <v>0</v>
      </c>
    </row>
    <row r="51" spans="1:6" x14ac:dyDescent="0.25">
      <c r="A51" s="85" t="s">
        <v>220</v>
      </c>
      <c r="B51" s="86">
        <f>SUM(B46:B50)</f>
        <v>22308427</v>
      </c>
      <c r="C51" s="86">
        <f>SUM(C46:C50)</f>
        <v>0</v>
      </c>
      <c r="D51" s="86">
        <f>SUM(D46:D50)</f>
        <v>0</v>
      </c>
      <c r="E51" s="86">
        <f>SUM(E46:E50)</f>
        <v>0</v>
      </c>
      <c r="F51" s="86">
        <f>SUM(F46:F50)</f>
        <v>0</v>
      </c>
    </row>
    <row r="52" spans="1:6" x14ac:dyDescent="0.25">
      <c r="A52" s="73" t="s">
        <v>218</v>
      </c>
      <c r="B52" s="74">
        <v>2655737</v>
      </c>
      <c r="C52" s="75"/>
      <c r="D52" s="75"/>
      <c r="E52" s="75"/>
      <c r="F52" s="76">
        <f>SUM(C52:E52)</f>
        <v>0</v>
      </c>
    </row>
    <row r="53" spans="1:6" x14ac:dyDescent="0.25">
      <c r="A53" s="73" t="s">
        <v>223</v>
      </c>
      <c r="B53" s="74">
        <v>0</v>
      </c>
      <c r="C53" s="75"/>
      <c r="D53" s="75"/>
      <c r="E53" s="75"/>
      <c r="F53" s="76">
        <f>SUM(C53:E53)</f>
        <v>0</v>
      </c>
    </row>
    <row r="54" spans="1:6" x14ac:dyDescent="0.25">
      <c r="A54" s="73" t="s">
        <v>221</v>
      </c>
      <c r="B54" s="74">
        <v>0</v>
      </c>
      <c r="C54" s="75"/>
      <c r="D54" s="75"/>
      <c r="E54" s="75"/>
      <c r="F54" s="76">
        <f>SUM(C54:E54)</f>
        <v>0</v>
      </c>
    </row>
    <row r="55" spans="1:6" s="71" customFormat="1" x14ac:dyDescent="0.25">
      <c r="A55" s="85" t="s">
        <v>222</v>
      </c>
      <c r="B55" s="86">
        <f>SUM(B52:B54)</f>
        <v>2655737</v>
      </c>
      <c r="C55" s="86">
        <f>SUM(C52:C54)</f>
        <v>0</v>
      </c>
      <c r="D55" s="86">
        <f>SUM(D52:D54)</f>
        <v>0</v>
      </c>
      <c r="E55" s="86">
        <f>SUM(E52:E54)</f>
        <v>0</v>
      </c>
      <c r="F55" s="86">
        <f>SUM(F52:F54)</f>
        <v>0</v>
      </c>
    </row>
    <row r="56" spans="1:6" x14ac:dyDescent="0.25">
      <c r="A56" s="85" t="s">
        <v>224</v>
      </c>
      <c r="B56" s="86">
        <v>377972</v>
      </c>
      <c r="C56" s="168"/>
      <c r="D56" s="168"/>
      <c r="E56" s="168"/>
      <c r="F56" s="169">
        <f>SUM(C56:E56)</f>
        <v>0</v>
      </c>
    </row>
    <row r="57" spans="1:6" x14ac:dyDescent="0.25">
      <c r="A57" s="85" t="s">
        <v>225</v>
      </c>
      <c r="B57" s="86">
        <v>0</v>
      </c>
      <c r="C57" s="168"/>
      <c r="D57" s="168"/>
      <c r="E57" s="168"/>
      <c r="F57" s="169">
        <f>SUM(C57:E57)</f>
        <v>0</v>
      </c>
    </row>
    <row r="58" spans="1:6" x14ac:dyDescent="0.25">
      <c r="A58" s="89" t="s">
        <v>60</v>
      </c>
      <c r="B58" s="90">
        <f>B42+B45+B51+B55+B56+B57</f>
        <v>304121176</v>
      </c>
      <c r="C58" s="90">
        <f>C42+C45+C51+C55+C56+C57</f>
        <v>115779011</v>
      </c>
      <c r="D58" s="90">
        <f>D42+D45+D51+D55+D56+D57</f>
        <v>116156581</v>
      </c>
      <c r="E58" s="90">
        <f>E42+E45+E51+E55+E56+E57</f>
        <v>46843428</v>
      </c>
      <c r="F58" s="90">
        <f>F42+F45+F51+F55+F56+F57</f>
        <v>278779020</v>
      </c>
    </row>
    <row r="59" spans="1:6" ht="39" x14ac:dyDescent="0.25">
      <c r="A59" s="95" t="s">
        <v>204</v>
      </c>
      <c r="B59" s="91">
        <v>2135852</v>
      </c>
      <c r="C59" s="75"/>
      <c r="D59" s="75"/>
      <c r="E59" s="75"/>
      <c r="F59" s="76">
        <f>SUM(C59:E59)</f>
        <v>0</v>
      </c>
    </row>
    <row r="60" spans="1:6" x14ac:dyDescent="0.25">
      <c r="A60" s="77" t="s">
        <v>61</v>
      </c>
      <c r="B60" s="91"/>
      <c r="C60" s="75"/>
      <c r="D60" s="75"/>
      <c r="E60" s="75"/>
      <c r="F60" s="76">
        <f>SUM(C60:E60)</f>
        <v>0</v>
      </c>
    </row>
    <row r="61" spans="1:6" x14ac:dyDescent="0.25">
      <c r="A61" s="77" t="s">
        <v>62</v>
      </c>
      <c r="B61" s="91"/>
      <c r="C61" s="75"/>
      <c r="D61" s="75"/>
      <c r="E61" s="75"/>
      <c r="F61" s="76">
        <f>SUM(C61:E61)</f>
        <v>0</v>
      </c>
    </row>
    <row r="62" spans="1:6" x14ac:dyDescent="0.25">
      <c r="A62" s="233" t="s">
        <v>10</v>
      </c>
      <c r="B62" s="234"/>
      <c r="C62" s="234"/>
      <c r="D62" s="234"/>
      <c r="E62" s="234"/>
      <c r="F62" s="235"/>
    </row>
    <row r="63" spans="1:6" x14ac:dyDescent="0.25">
      <c r="A63" s="73" t="s">
        <v>227</v>
      </c>
      <c r="B63" s="74">
        <v>313338</v>
      </c>
      <c r="C63" s="75"/>
      <c r="D63" s="75"/>
      <c r="E63" s="75"/>
      <c r="F63" s="76">
        <f>SUM(C63:E63)</f>
        <v>0</v>
      </c>
    </row>
    <row r="64" spans="1:6" x14ac:dyDescent="0.25">
      <c r="A64" s="73" t="s">
        <v>228</v>
      </c>
      <c r="B64" s="74">
        <v>992102</v>
      </c>
      <c r="C64" s="75"/>
      <c r="D64" s="75"/>
      <c r="E64" s="75"/>
      <c r="F64" s="76">
        <f>SUM(C64:E64)</f>
        <v>0</v>
      </c>
    </row>
    <row r="65" spans="1:6" x14ac:dyDescent="0.25">
      <c r="A65" s="73" t="s">
        <v>229</v>
      </c>
      <c r="B65" s="74">
        <v>883789</v>
      </c>
      <c r="C65" s="75"/>
      <c r="D65" s="75"/>
      <c r="E65" s="75"/>
      <c r="F65" s="76">
        <f>SUM(C65:E65)</f>
        <v>0</v>
      </c>
    </row>
    <row r="66" spans="1:6" x14ac:dyDescent="0.25">
      <c r="A66" s="85" t="s">
        <v>226</v>
      </c>
      <c r="B66" s="86">
        <f>B63+B64+B65</f>
        <v>2189229</v>
      </c>
      <c r="C66" s="86">
        <f>C63+C64+C65</f>
        <v>0</v>
      </c>
      <c r="D66" s="86">
        <f>D63+D64+D65</f>
        <v>0</v>
      </c>
      <c r="E66" s="86">
        <f>E63+E64+E65</f>
        <v>0</v>
      </c>
      <c r="F66" s="86">
        <f>F63+F64+F65</f>
        <v>0</v>
      </c>
    </row>
    <row r="67" spans="1:6" ht="15.75" thickBot="1" x14ac:dyDescent="0.3">
      <c r="A67" s="92" t="s">
        <v>230</v>
      </c>
      <c r="B67" s="93"/>
      <c r="C67" s="93"/>
      <c r="D67" s="93"/>
      <c r="E67" s="93"/>
      <c r="F67" s="94">
        <f>SUM(C67:E67)</f>
        <v>0</v>
      </c>
    </row>
  </sheetData>
  <mergeCells count="11">
    <mergeCell ref="A62:F62"/>
    <mergeCell ref="A10:F10"/>
    <mergeCell ref="A8:A9"/>
    <mergeCell ref="A1:H1"/>
    <mergeCell ref="B8:B9"/>
    <mergeCell ref="F8:F9"/>
    <mergeCell ref="C8:C9"/>
    <mergeCell ref="D8:D9"/>
    <mergeCell ref="E8:E9"/>
    <mergeCell ref="A4:E4"/>
    <mergeCell ref="A3:H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D1"/>
    </sheetView>
  </sheetViews>
  <sheetFormatPr defaultRowHeight="12.75" x14ac:dyDescent="0.2"/>
  <cols>
    <col min="1" max="1" width="9.140625" style="1"/>
    <col min="2" max="2" width="18.7109375" style="1" customWidth="1"/>
    <col min="3" max="3" width="27.85546875" style="1" customWidth="1"/>
    <col min="4" max="4" width="11.140625" style="1" customWidth="1"/>
    <col min="5" max="5" width="6.5703125" style="1" customWidth="1"/>
    <col min="6" max="6" width="12" style="1" customWidth="1"/>
    <col min="7" max="16384" width="9.140625" style="1"/>
  </cols>
  <sheetData>
    <row r="1" spans="1:6" ht="15" x14ac:dyDescent="0.25">
      <c r="A1" s="232" t="s">
        <v>335</v>
      </c>
      <c r="B1" s="232"/>
      <c r="C1" s="232"/>
      <c r="D1" s="232"/>
    </row>
    <row r="3" spans="1:6" ht="13.5" x14ac:dyDescent="0.25">
      <c r="B3" s="248" t="s">
        <v>287</v>
      </c>
      <c r="C3" s="248"/>
      <c r="D3" s="248"/>
      <c r="E3" s="248"/>
      <c r="F3" s="248"/>
    </row>
    <row r="4" spans="1:6" ht="13.5" x14ac:dyDescent="0.25">
      <c r="B4" s="248" t="s">
        <v>70</v>
      </c>
      <c r="C4" s="248"/>
      <c r="D4" s="248"/>
      <c r="E4" s="248"/>
      <c r="F4" s="248"/>
    </row>
    <row r="5" spans="1:6" x14ac:dyDescent="0.2">
      <c r="B5" s="96"/>
    </row>
    <row r="6" spans="1:6" x14ac:dyDescent="0.2">
      <c r="B6" s="4"/>
    </row>
    <row r="7" spans="1:6" ht="13.5" x14ac:dyDescent="0.25">
      <c r="B7" s="3" t="s">
        <v>71</v>
      </c>
    </row>
    <row r="9" spans="1:6" ht="13.5" x14ac:dyDescent="0.25">
      <c r="B9" s="3" t="s">
        <v>72</v>
      </c>
    </row>
    <row r="11" spans="1:6" x14ac:dyDescent="0.2">
      <c r="B11" s="2" t="s">
        <v>73</v>
      </c>
      <c r="C11" s="2" t="s">
        <v>74</v>
      </c>
      <c r="D11" s="117" t="s">
        <v>75</v>
      </c>
      <c r="E11" s="117" t="s">
        <v>76</v>
      </c>
      <c r="F11" s="117" t="s">
        <v>77</v>
      </c>
    </row>
    <row r="12" spans="1:6" x14ac:dyDescent="0.2">
      <c r="B12" s="118" t="s">
        <v>30</v>
      </c>
      <c r="D12" s="117" t="s">
        <v>78</v>
      </c>
      <c r="E12" s="119"/>
    </row>
    <row r="13" spans="1:6" x14ac:dyDescent="0.2">
      <c r="B13" s="1" t="s">
        <v>79</v>
      </c>
      <c r="C13" s="1" t="s">
        <v>243</v>
      </c>
      <c r="D13" s="120">
        <v>10000000</v>
      </c>
      <c r="E13" s="120">
        <v>1</v>
      </c>
      <c r="F13" s="120">
        <v>2050000</v>
      </c>
    </row>
    <row r="14" spans="1:6" x14ac:dyDescent="0.2">
      <c r="B14" s="1" t="s">
        <v>80</v>
      </c>
      <c r="C14" s="1" t="s">
        <v>244</v>
      </c>
      <c r="D14" s="120">
        <v>1000000</v>
      </c>
      <c r="E14" s="120">
        <v>1</v>
      </c>
      <c r="F14" s="120">
        <v>205000</v>
      </c>
    </row>
    <row r="15" spans="1:6" x14ac:dyDescent="0.2">
      <c r="B15" s="1" t="s">
        <v>80</v>
      </c>
      <c r="C15" s="176" t="s">
        <v>245</v>
      </c>
      <c r="D15" s="120">
        <v>1000000</v>
      </c>
      <c r="E15" s="120">
        <v>1</v>
      </c>
      <c r="F15" s="120">
        <v>205000</v>
      </c>
    </row>
    <row r="16" spans="1:6" x14ac:dyDescent="0.2">
      <c r="B16" s="1" t="s">
        <v>80</v>
      </c>
      <c r="C16" s="176" t="s">
        <v>246</v>
      </c>
      <c r="D16" s="120">
        <v>1000000</v>
      </c>
      <c r="E16" s="120">
        <v>1</v>
      </c>
      <c r="F16" s="120">
        <v>205000</v>
      </c>
    </row>
    <row r="17" spans="2:6" x14ac:dyDescent="0.2">
      <c r="B17" s="1" t="s">
        <v>80</v>
      </c>
      <c r="C17" s="176" t="s">
        <v>247</v>
      </c>
      <c r="D17" s="120">
        <v>1000000</v>
      </c>
      <c r="E17" s="120">
        <v>1</v>
      </c>
      <c r="F17" s="120">
        <v>205000</v>
      </c>
    </row>
    <row r="18" spans="2:6" x14ac:dyDescent="0.2">
      <c r="B18" s="1" t="s">
        <v>80</v>
      </c>
      <c r="C18" s="176" t="s">
        <v>248</v>
      </c>
      <c r="D18" s="120">
        <v>1000000</v>
      </c>
      <c r="E18" s="120">
        <v>1</v>
      </c>
      <c r="F18" s="120">
        <v>205000</v>
      </c>
    </row>
    <row r="19" spans="2:6" x14ac:dyDescent="0.2">
      <c r="B19" s="1" t="s">
        <v>80</v>
      </c>
      <c r="C19" s="176" t="s">
        <v>249</v>
      </c>
      <c r="D19" s="120">
        <v>1000000</v>
      </c>
      <c r="E19" s="120">
        <v>1</v>
      </c>
      <c r="F19" s="120">
        <v>205000</v>
      </c>
    </row>
    <row r="20" spans="2:6" x14ac:dyDescent="0.2">
      <c r="B20" s="1" t="s">
        <v>80</v>
      </c>
      <c r="C20" s="176" t="s">
        <v>250</v>
      </c>
      <c r="D20" s="120">
        <v>1000000</v>
      </c>
      <c r="E20" s="120">
        <v>1</v>
      </c>
      <c r="F20" s="120">
        <v>205000</v>
      </c>
    </row>
    <row r="21" spans="2:6" x14ac:dyDescent="0.2">
      <c r="B21" s="1" t="s">
        <v>240</v>
      </c>
      <c r="C21" s="1" t="s">
        <v>251</v>
      </c>
      <c r="D21" s="174">
        <v>100000</v>
      </c>
      <c r="E21" s="120">
        <v>4</v>
      </c>
      <c r="F21" s="120">
        <v>82000</v>
      </c>
    </row>
    <row r="22" spans="2:6" ht="16.5" x14ac:dyDescent="0.25">
      <c r="C22" s="175"/>
      <c r="D22" s="174"/>
      <c r="E22" s="120"/>
      <c r="F22" s="121">
        <f>SUM(F13:F21)</f>
        <v>3567000</v>
      </c>
    </row>
    <row r="23" spans="2:6" ht="13.5" x14ac:dyDescent="0.25">
      <c r="B23" s="3" t="s">
        <v>83</v>
      </c>
    </row>
    <row r="24" spans="2:6" x14ac:dyDescent="0.2">
      <c r="B24" s="250"/>
      <c r="C24" s="250"/>
      <c r="D24" s="250"/>
      <c r="F24" s="6"/>
    </row>
    <row r="25" spans="2:6" ht="13.5" x14ac:dyDescent="0.25">
      <c r="B25" s="251" t="s">
        <v>258</v>
      </c>
      <c r="C25" s="251"/>
      <c r="D25" s="251"/>
      <c r="F25" s="6">
        <v>4000000</v>
      </c>
    </row>
    <row r="27" spans="2:6" ht="23.25" customHeight="1" x14ac:dyDescent="0.25">
      <c r="B27" s="3" t="s">
        <v>81</v>
      </c>
      <c r="D27" s="3" t="s">
        <v>82</v>
      </c>
      <c r="F27" s="5">
        <f>F22+F24+F25</f>
        <v>7567000</v>
      </c>
    </row>
    <row r="28" spans="2:6" ht="13.5" x14ac:dyDescent="0.25">
      <c r="B28" s="3"/>
    </row>
    <row r="29" spans="2:6" ht="13.5" x14ac:dyDescent="0.25">
      <c r="B29" s="3"/>
    </row>
    <row r="30" spans="2:6" x14ac:dyDescent="0.2">
      <c r="B30" s="249"/>
      <c r="C30" s="249"/>
      <c r="D30" s="249"/>
      <c r="E30" s="249"/>
      <c r="F30" s="249"/>
    </row>
  </sheetData>
  <mergeCells count="6">
    <mergeCell ref="A1:D1"/>
    <mergeCell ref="B3:F3"/>
    <mergeCell ref="B4:F4"/>
    <mergeCell ref="B30:F30"/>
    <mergeCell ref="B24:D24"/>
    <mergeCell ref="B25:D25"/>
  </mergeCells>
  <phoneticPr fontId="0" type="noConversion"/>
  <pageMargins left="0.48" right="0.46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1.info tábla</vt:lpstr>
      <vt:lpstr>2. info tábla</vt:lpstr>
      <vt:lpstr>3. info tábla</vt:lpstr>
      <vt:lpstr>4. info tábla</vt:lpstr>
      <vt:lpstr>5. info tábla</vt:lpstr>
      <vt:lpstr>6. info tábla</vt:lpstr>
      <vt:lpstr>7. info tábla</vt:lpstr>
      <vt:lpstr>8. info tábla</vt:lpstr>
      <vt:lpstr>9. info tábla</vt:lpstr>
      <vt:lpstr>10. info tábla</vt:lpstr>
      <vt:lpstr>'8. info tábla'!Nyomtatási_terület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Relli</dc:creator>
  <cp:lastModifiedBy>Iroda</cp:lastModifiedBy>
  <cp:lastPrinted>2017-05-26T08:57:09Z</cp:lastPrinted>
  <dcterms:created xsi:type="dcterms:W3CDTF">2013-10-02T09:20:33Z</dcterms:created>
  <dcterms:modified xsi:type="dcterms:W3CDTF">2017-06-02T14:00:01Z</dcterms:modified>
</cp:coreProperties>
</file>